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06108506fea6cce7/Documents/"/>
    </mc:Choice>
  </mc:AlternateContent>
  <xr:revisionPtr revIDLastSave="2" documentId="8_{FD2B8B6F-4D74-2243-89B6-F08BAEDD8957}" xr6:coauthVersionLast="47" xr6:coauthVersionMax="47" xr10:uidLastSave="{D0C6651A-D5DB-4B4F-9B14-0BAA03019B51}"/>
  <bookViews>
    <workbookView xWindow="-120" yWindow="-120" windowWidth="29040" windowHeight="15720" xr2:uid="{10491F13-7080-E447-8FB1-762E92167B18}"/>
  </bookViews>
  <sheets>
    <sheet name="Overview" sheetId="25" r:id="rId1"/>
    <sheet name="Summary_Expense" sheetId="20" r:id="rId2"/>
    <sheet name="Summary_Function" sheetId="23" r:id="rId3"/>
    <sheet name="Fiji" sheetId="1" r:id="rId4"/>
    <sheet name="Kiribati" sheetId="2" r:id="rId5"/>
    <sheet name="Nauru" sheetId="18" r:id="rId6"/>
    <sheet name="PNG" sheetId="3" r:id="rId7"/>
    <sheet name="Samoa" sheetId="5" r:id="rId8"/>
    <sheet name="Solomon Islands" sheetId="4" r:id="rId9"/>
    <sheet name="Timor-Leste" sheetId="9" r:id="rId10"/>
    <sheet name="Tonga" sheetId="7" r:id="rId11"/>
    <sheet name="Tuvalu" sheetId="17" r:id="rId12"/>
    <sheet name="Vanuatu" sheetId="15" r:id="rId13"/>
    <sheet name="IMF WEO_Data" sheetId="19" r:id="rId14"/>
    <sheet name="GNI data (WDI)" sheetId="22" r:id="rId15"/>
  </sheets>
  <definedNames>
    <definedName name="_xlnm._FilterDatabase" localSheetId="14" hidden="1">'GNI data (WDI)'!$A$1:$S$533</definedName>
    <definedName name="_xlnm._FilterDatabase" localSheetId="13" hidden="1">'IMF WEO_Data'!$A$1:$BA$521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 l="1"/>
  <c r="E19" i="4"/>
  <c r="D17" i="4"/>
  <c r="E17" i="4"/>
  <c r="D18" i="4"/>
  <c r="E18" i="4"/>
  <c r="E16" i="4"/>
  <c r="D16" i="4"/>
  <c r="C19" i="4"/>
  <c r="C16" i="4"/>
  <c r="C17" i="4"/>
  <c r="C18" i="4"/>
  <c r="C21" i="4"/>
  <c r="D14" i="3"/>
  <c r="C14" i="3"/>
  <c r="B19" i="4"/>
  <c r="B17" i="4"/>
  <c r="B18" i="4"/>
  <c r="B16" i="4"/>
  <c r="B16" i="2" l="1"/>
  <c r="B27" i="1"/>
  <c r="B26" i="1"/>
  <c r="F28" i="4" l="1"/>
  <c r="B21" i="4"/>
  <c r="D12" i="7"/>
  <c r="B88" i="7"/>
  <c r="B87" i="7"/>
  <c r="B86" i="7"/>
  <c r="B30" i="7"/>
  <c r="F38" i="7"/>
  <c r="F39" i="7"/>
  <c r="F40" i="7"/>
  <c r="F41" i="7"/>
  <c r="F42" i="7"/>
  <c r="F43" i="7"/>
  <c r="F44" i="7"/>
  <c r="F45" i="7"/>
  <c r="F37" i="7"/>
  <c r="B20" i="9"/>
  <c r="A24" i="4" l="1"/>
  <c r="X23" i="23"/>
  <c r="U23" i="23"/>
  <c r="S23" i="23"/>
  <c r="P23" i="23"/>
  <c r="M23" i="23"/>
  <c r="K23" i="23"/>
  <c r="C23" i="23"/>
  <c r="E23" i="23"/>
  <c r="H23" i="23"/>
  <c r="G6" i="23"/>
  <c r="H6" i="23"/>
  <c r="E6" i="23"/>
  <c r="B6" i="23"/>
  <c r="D6" i="23"/>
  <c r="C6" i="23"/>
  <c r="F6" i="20"/>
  <c r="A28" i="9"/>
  <c r="F29" i="4"/>
  <c r="F30" i="4"/>
  <c r="F31" i="4"/>
  <c r="F32" i="4"/>
  <c r="F33" i="4"/>
  <c r="F34" i="4"/>
  <c r="F35" i="4"/>
  <c r="F36" i="4"/>
  <c r="B32" i="17"/>
  <c r="C38" i="1"/>
  <c r="B38" i="1"/>
  <c r="F26" i="4"/>
  <c r="E26" i="4"/>
  <c r="D26" i="4"/>
  <c r="C26" i="4"/>
  <c r="C36" i="1"/>
  <c r="F33" i="3"/>
  <c r="F36" i="3"/>
  <c r="F37" i="3"/>
  <c r="F38" i="3"/>
  <c r="F39" i="3"/>
  <c r="F40" i="3"/>
  <c r="F41" i="3"/>
  <c r="F42" i="3"/>
  <c r="F43" i="3"/>
  <c r="F44" i="3"/>
  <c r="F45" i="3"/>
  <c r="F25" i="3"/>
  <c r="F26" i="3"/>
  <c r="F27" i="3"/>
  <c r="F28" i="3"/>
  <c r="F29" i="3"/>
  <c r="F30" i="3"/>
  <c r="F31" i="3"/>
  <c r="F32" i="3"/>
  <c r="F24" i="3"/>
  <c r="F22" i="3"/>
  <c r="F71" i="15"/>
  <c r="F59" i="15"/>
  <c r="F50" i="15"/>
  <c r="F38" i="15"/>
  <c r="F62" i="15"/>
  <c r="F63" i="15"/>
  <c r="F64" i="15"/>
  <c r="F65" i="15"/>
  <c r="F66" i="15"/>
  <c r="F67" i="15"/>
  <c r="F68" i="15"/>
  <c r="F69" i="15"/>
  <c r="F70" i="15"/>
  <c r="F51" i="15"/>
  <c r="F52" i="15"/>
  <c r="F53" i="15"/>
  <c r="F54" i="15"/>
  <c r="F55" i="15"/>
  <c r="F56" i="15"/>
  <c r="F57" i="15"/>
  <c r="F58" i="15"/>
  <c r="F27" i="15"/>
  <c r="F28" i="15"/>
  <c r="F29" i="15"/>
  <c r="F30" i="15"/>
  <c r="F31" i="15"/>
  <c r="F32" i="15"/>
  <c r="F33" i="15"/>
  <c r="F34" i="15"/>
  <c r="F26" i="15"/>
  <c r="F24" i="15"/>
  <c r="A22" i="15"/>
  <c r="F68" i="17"/>
  <c r="F77" i="17" s="1"/>
  <c r="F69" i="17"/>
  <c r="F70" i="17"/>
  <c r="F71" i="17"/>
  <c r="F72" i="17"/>
  <c r="F73" i="17"/>
  <c r="F74" i="17"/>
  <c r="F75" i="17"/>
  <c r="F76" i="17"/>
  <c r="F56" i="17"/>
  <c r="F57" i="17"/>
  <c r="F65" i="17" s="1"/>
  <c r="F58" i="17"/>
  <c r="F59" i="17"/>
  <c r="F60" i="17"/>
  <c r="F61" i="17"/>
  <c r="F62" i="17"/>
  <c r="F63" i="17"/>
  <c r="F64" i="17"/>
  <c r="F44" i="17"/>
  <c r="F45" i="17"/>
  <c r="F46" i="17"/>
  <c r="F47" i="17"/>
  <c r="F48" i="17"/>
  <c r="F49" i="17"/>
  <c r="F50" i="17"/>
  <c r="F51" i="17"/>
  <c r="F52" i="17"/>
  <c r="F53" i="17"/>
  <c r="F30" i="17"/>
  <c r="F32" i="17"/>
  <c r="E33" i="17"/>
  <c r="E34" i="17"/>
  <c r="E35" i="17"/>
  <c r="E36" i="17"/>
  <c r="E37" i="17"/>
  <c r="E38" i="17"/>
  <c r="E39" i="17"/>
  <c r="E40" i="17"/>
  <c r="E32" i="17"/>
  <c r="F33" i="17"/>
  <c r="F34" i="17"/>
  <c r="F35" i="17"/>
  <c r="F36" i="17"/>
  <c r="F37" i="17"/>
  <c r="F38" i="17"/>
  <c r="F39" i="17"/>
  <c r="F40" i="17"/>
  <c r="A28" i="17"/>
  <c r="F23" i="18"/>
  <c r="F26" i="18"/>
  <c r="F27" i="18"/>
  <c r="F28" i="18"/>
  <c r="F29" i="18"/>
  <c r="F30" i="18"/>
  <c r="F31" i="18"/>
  <c r="F32" i="18"/>
  <c r="F33" i="18"/>
  <c r="F25" i="18"/>
  <c r="A21" i="18"/>
  <c r="B18" i="18"/>
  <c r="A22" i="5"/>
  <c r="F24" i="5"/>
  <c r="F27" i="5"/>
  <c r="F28" i="5"/>
  <c r="F29" i="5"/>
  <c r="F30" i="5"/>
  <c r="F31" i="5"/>
  <c r="F32" i="5"/>
  <c r="F33" i="5"/>
  <c r="F34" i="5"/>
  <c r="F26" i="5"/>
  <c r="F56" i="2"/>
  <c r="B77" i="2"/>
  <c r="B78" i="2"/>
  <c r="B79" i="2"/>
  <c r="B80" i="2" s="1"/>
  <c r="C80" i="2"/>
  <c r="D80" i="2"/>
  <c r="F29" i="2"/>
  <c r="F53" i="2" s="1"/>
  <c r="F30" i="2"/>
  <c r="F42" i="2" s="1"/>
  <c r="F31" i="2"/>
  <c r="F43" i="2" s="1"/>
  <c r="F32" i="2"/>
  <c r="F44" i="2" s="1"/>
  <c r="F33" i="2"/>
  <c r="F45" i="2" s="1"/>
  <c r="F34" i="2"/>
  <c r="F46" i="2" s="1"/>
  <c r="F35" i="2"/>
  <c r="F47" i="2" s="1"/>
  <c r="F36" i="2"/>
  <c r="F60" i="2" s="1"/>
  <c r="F28" i="2"/>
  <c r="F52" i="2" s="1"/>
  <c r="F26" i="2"/>
  <c r="A24" i="2"/>
  <c r="B31" i="1"/>
  <c r="F37" i="4" l="1"/>
  <c r="F35" i="15"/>
  <c r="F41" i="17"/>
  <c r="F34" i="18"/>
  <c r="F35" i="5"/>
  <c r="F55" i="2"/>
  <c r="F66" i="2"/>
  <c r="F54" i="2"/>
  <c r="F61" i="2" s="1"/>
  <c r="F65" i="2"/>
  <c r="F72" i="2"/>
  <c r="F64" i="2"/>
  <c r="F71" i="2"/>
  <c r="F59" i="2"/>
  <c r="F70" i="2"/>
  <c r="F67" i="2"/>
  <c r="F41" i="2"/>
  <c r="F58" i="2"/>
  <c r="F69" i="2"/>
  <c r="F48" i="2"/>
  <c r="F57" i="2"/>
  <c r="F68" i="2"/>
  <c r="F37" i="2"/>
  <c r="F49" i="2" s="1"/>
  <c r="F40" i="2"/>
  <c r="F73" i="2" l="1"/>
  <c r="E37" i="7" l="1"/>
  <c r="F35" i="7"/>
  <c r="F36" i="1"/>
  <c r="A33" i="7"/>
  <c r="B17" i="2"/>
  <c r="F46" i="7" l="1"/>
  <c r="B83" i="17" l="1"/>
  <c r="B82" i="17"/>
  <c r="B81" i="17"/>
  <c r="B76" i="5"/>
  <c r="B77" i="5"/>
  <c r="B75" i="5"/>
  <c r="B33" i="17"/>
  <c r="B34" i="17"/>
  <c r="B35" i="17"/>
  <c r="B36" i="17"/>
  <c r="B37" i="17"/>
  <c r="B38" i="17"/>
  <c r="B39" i="17"/>
  <c r="B40" i="17"/>
  <c r="B25" i="18"/>
  <c r="B27" i="5"/>
  <c r="B28" i="5"/>
  <c r="B29" i="5"/>
  <c r="B30" i="5"/>
  <c r="B31" i="5"/>
  <c r="B32" i="5"/>
  <c r="B33" i="5"/>
  <c r="B34" i="5"/>
  <c r="B26" i="5"/>
  <c r="B29" i="2"/>
  <c r="B30" i="2"/>
  <c r="B31" i="2"/>
  <c r="B32" i="2"/>
  <c r="B33" i="2"/>
  <c r="B34" i="2"/>
  <c r="B35" i="2"/>
  <c r="B36" i="2"/>
  <c r="B28" i="2"/>
  <c r="B38" i="7"/>
  <c r="B39" i="7"/>
  <c r="B40" i="7"/>
  <c r="B41" i="7"/>
  <c r="B42" i="7"/>
  <c r="B43" i="7"/>
  <c r="B44" i="7"/>
  <c r="B45" i="7"/>
  <c r="B37" i="7"/>
  <c r="B39" i="1"/>
  <c r="B40" i="1"/>
  <c r="B41" i="1"/>
  <c r="B42" i="1"/>
  <c r="B43" i="1"/>
  <c r="B44" i="1"/>
  <c r="B45" i="1"/>
  <c r="B46" i="1"/>
  <c r="C39" i="1"/>
  <c r="C40" i="1"/>
  <c r="C41" i="1"/>
  <c r="C42" i="1"/>
  <c r="C43" i="1"/>
  <c r="C44" i="1"/>
  <c r="C45" i="1"/>
  <c r="C46" i="1"/>
  <c r="D38" i="1"/>
  <c r="E38" i="1"/>
  <c r="D39" i="1"/>
  <c r="E39" i="1"/>
  <c r="D40" i="1"/>
  <c r="E40" i="1"/>
  <c r="D41" i="1"/>
  <c r="E41" i="1"/>
  <c r="D42" i="1"/>
  <c r="E42" i="1"/>
  <c r="D43" i="1"/>
  <c r="E43" i="1"/>
  <c r="D44" i="1"/>
  <c r="E44" i="1"/>
  <c r="D45" i="1"/>
  <c r="E45" i="1"/>
  <c r="D46" i="1"/>
  <c r="E46" i="1"/>
  <c r="R6" i="23"/>
  <c r="B25" i="9"/>
  <c r="E33" i="9"/>
  <c r="E34" i="9"/>
  <c r="E35" i="9"/>
  <c r="E36" i="9"/>
  <c r="E37" i="9"/>
  <c r="E38" i="9"/>
  <c r="E39" i="9"/>
  <c r="E40" i="9"/>
  <c r="E32" i="9"/>
  <c r="D34" i="9"/>
  <c r="D35" i="9"/>
  <c r="D36" i="9"/>
  <c r="D37" i="9"/>
  <c r="D38" i="9"/>
  <c r="D39" i="9"/>
  <c r="D40" i="9"/>
  <c r="C33" i="9"/>
  <c r="C34" i="9"/>
  <c r="C35" i="9"/>
  <c r="C36" i="9"/>
  <c r="C37" i="9"/>
  <c r="C38" i="9"/>
  <c r="C39" i="9"/>
  <c r="C40" i="9"/>
  <c r="C32" i="9"/>
  <c r="C28" i="2"/>
  <c r="B34" i="9"/>
  <c r="B35" i="9"/>
  <c r="B36" i="9"/>
  <c r="B37" i="9"/>
  <c r="B38" i="9"/>
  <c r="B39" i="9"/>
  <c r="B40" i="9"/>
  <c r="K4" i="20"/>
  <c r="E4" i="20"/>
  <c r="G4" i="20"/>
  <c r="J4" i="20"/>
  <c r="F4" i="20"/>
  <c r="I4" i="20"/>
  <c r="B4" i="20"/>
  <c r="D4" i="20"/>
  <c r="C4" i="20"/>
  <c r="H4" i="20"/>
  <c r="B19" i="5"/>
  <c r="B15" i="5"/>
  <c r="B16" i="5"/>
  <c r="B14" i="5"/>
  <c r="B87" i="1"/>
  <c r="F39" i="1"/>
  <c r="F40" i="1"/>
  <c r="F41" i="1"/>
  <c r="F42" i="1"/>
  <c r="F43" i="1"/>
  <c r="F44" i="1"/>
  <c r="F45" i="1"/>
  <c r="F46" i="1"/>
  <c r="F38" i="1"/>
  <c r="C41" i="9" l="1"/>
  <c r="E41" i="9"/>
  <c r="F42" i="5"/>
  <c r="F45" i="5"/>
  <c r="F40" i="5"/>
  <c r="F38" i="5"/>
  <c r="F44" i="5"/>
  <c r="F39" i="5"/>
  <c r="F43" i="5"/>
  <c r="F46" i="5"/>
  <c r="F41" i="5"/>
  <c r="F64" i="5"/>
  <c r="F70" i="5"/>
  <c r="F62" i="5"/>
  <c r="F66" i="5"/>
  <c r="F69" i="5"/>
  <c r="F67" i="5"/>
  <c r="F63" i="5"/>
  <c r="F68" i="5"/>
  <c r="F65" i="5"/>
  <c r="F54" i="5"/>
  <c r="F58" i="5"/>
  <c r="F52" i="5"/>
  <c r="F56" i="5"/>
  <c r="F57" i="5"/>
  <c r="F51" i="5"/>
  <c r="F55" i="5"/>
  <c r="F50" i="5"/>
  <c r="F53" i="5"/>
  <c r="B35" i="5"/>
  <c r="B17" i="5"/>
  <c r="B20" i="5" s="1"/>
  <c r="B63" i="5"/>
  <c r="D55" i="1"/>
  <c r="B47" i="1"/>
  <c r="F59" i="5" l="1"/>
  <c r="F71" i="5"/>
  <c r="F47" i="5"/>
  <c r="D20" i="5"/>
  <c r="C20" i="5"/>
  <c r="E20" i="5"/>
  <c r="B79" i="4"/>
  <c r="D80" i="4"/>
  <c r="C80" i="4"/>
  <c r="D76" i="3"/>
  <c r="C76" i="3"/>
  <c r="D78" i="15"/>
  <c r="C78" i="15"/>
  <c r="C84" i="17"/>
  <c r="D77" i="18"/>
  <c r="C77" i="18"/>
  <c r="C78" i="5"/>
  <c r="D85" i="9"/>
  <c r="C85" i="9"/>
  <c r="C89" i="7"/>
  <c r="E21" i="4" l="1"/>
  <c r="G24" i="20" s="1"/>
  <c r="B78" i="4"/>
  <c r="B77" i="4"/>
  <c r="G21" i="20"/>
  <c r="B19" i="3"/>
  <c r="B22" i="17"/>
  <c r="B25" i="17"/>
  <c r="B19" i="15"/>
  <c r="B18" i="2"/>
  <c r="C31" i="1"/>
  <c r="N6" i="23"/>
  <c r="V6" i="23" s="1"/>
  <c r="O6" i="23"/>
  <c r="W6" i="23" s="1"/>
  <c r="L6" i="23"/>
  <c r="T6" i="23" s="1"/>
  <c r="M6" i="23"/>
  <c r="U6" i="23" s="1"/>
  <c r="J6" i="23"/>
  <c r="P6" i="23"/>
  <c r="X6" i="23" s="1"/>
  <c r="K6" i="23"/>
  <c r="S6" i="23" s="1"/>
  <c r="D27" i="5"/>
  <c r="D63" i="5" s="1"/>
  <c r="U8" i="23" s="1"/>
  <c r="E27" i="5"/>
  <c r="D28" i="5"/>
  <c r="E28" i="5"/>
  <c r="D29" i="5"/>
  <c r="E29" i="5"/>
  <c r="D30" i="5"/>
  <c r="E30" i="5"/>
  <c r="D31" i="5"/>
  <c r="E31" i="5"/>
  <c r="D32" i="5"/>
  <c r="E32" i="5"/>
  <c r="D33" i="5"/>
  <c r="E33" i="5"/>
  <c r="D34" i="5"/>
  <c r="E34" i="5"/>
  <c r="E26" i="5"/>
  <c r="D26" i="5"/>
  <c r="D35" i="5" s="1"/>
  <c r="C26" i="5"/>
  <c r="C27" i="5"/>
  <c r="C28" i="5"/>
  <c r="C29" i="5"/>
  <c r="C30" i="5"/>
  <c r="C31" i="5"/>
  <c r="C32" i="5"/>
  <c r="C33" i="5"/>
  <c r="C34" i="5"/>
  <c r="B32" i="9"/>
  <c r="F43" i="4" l="1"/>
  <c r="F48" i="4"/>
  <c r="F45" i="4"/>
  <c r="F42" i="4"/>
  <c r="F47" i="4"/>
  <c r="F41" i="4"/>
  <c r="F44" i="4"/>
  <c r="F46" i="4"/>
  <c r="F40" i="4"/>
  <c r="F49" i="4"/>
  <c r="F64" i="4"/>
  <c r="F60" i="4"/>
  <c r="F71" i="4"/>
  <c r="F52" i="4"/>
  <c r="F66" i="4"/>
  <c r="F54" i="4"/>
  <c r="F65" i="4"/>
  <c r="F68" i="4"/>
  <c r="F72" i="4"/>
  <c r="F70" i="4"/>
  <c r="F58" i="4"/>
  <c r="F53" i="4"/>
  <c r="F57" i="4"/>
  <c r="F55" i="4"/>
  <c r="F67" i="4"/>
  <c r="F69" i="4"/>
  <c r="F59" i="4"/>
  <c r="F56" i="4"/>
  <c r="F73" i="4"/>
  <c r="F61" i="4"/>
  <c r="G15" i="20"/>
  <c r="G22" i="20"/>
  <c r="B22" i="4"/>
  <c r="D21" i="4"/>
  <c r="G14" i="20"/>
  <c r="E35" i="5"/>
  <c r="C35" i="5"/>
  <c r="D32" i="9"/>
  <c r="B80" i="4"/>
  <c r="G8" i="20"/>
  <c r="G7" i="20"/>
  <c r="E22" i="4" l="1"/>
  <c r="G20" i="20"/>
  <c r="G23" i="20" s="1"/>
  <c r="D22" i="4"/>
  <c r="G17" i="20"/>
  <c r="G10" i="20"/>
  <c r="G6" i="20"/>
  <c r="G9" i="20" s="1"/>
  <c r="C22" i="4"/>
  <c r="G13" i="20"/>
  <c r="G16" i="20" s="1"/>
  <c r="B21" i="9"/>
  <c r="D33" i="9"/>
  <c r="D41" i="9" s="1"/>
  <c r="B33" i="9"/>
  <c r="D19" i="5" l="1"/>
  <c r="F17" i="20" s="1"/>
  <c r="B75" i="3"/>
  <c r="B77" i="15"/>
  <c r="B76" i="18"/>
  <c r="B84" i="9"/>
  <c r="E25" i="9" s="1"/>
  <c r="B25" i="7"/>
  <c r="B89" i="1"/>
  <c r="B82" i="9"/>
  <c r="C25" i="9" s="1"/>
  <c r="B83" i="9"/>
  <c r="D25" i="9" s="1"/>
  <c r="B22" i="9"/>
  <c r="B23" i="9" s="1"/>
  <c r="B26" i="9" s="1"/>
  <c r="B74" i="3"/>
  <c r="B76" i="15"/>
  <c r="D19" i="15" s="1"/>
  <c r="B75" i="18"/>
  <c r="B88" i="1"/>
  <c r="E62" i="1" s="1"/>
  <c r="T469" i="22"/>
  <c r="T461" i="22"/>
  <c r="T431" i="22"/>
  <c r="T418" i="22"/>
  <c r="T396" i="22"/>
  <c r="T370" i="22"/>
  <c r="T211" i="22"/>
  <c r="T197" i="22"/>
  <c r="T177" i="22"/>
  <c r="T154" i="22"/>
  <c r="T139" i="22"/>
  <c r="T126" i="22"/>
  <c r="T68" i="22"/>
  <c r="S533" i="22"/>
  <c r="R533" i="22"/>
  <c r="Q533" i="22"/>
  <c r="S532" i="22"/>
  <c r="R532" i="22"/>
  <c r="Q532" i="22"/>
  <c r="S531" i="22"/>
  <c r="R531" i="22"/>
  <c r="Q531" i="22"/>
  <c r="S530" i="22"/>
  <c r="R530" i="22"/>
  <c r="Q530" i="22"/>
  <c r="S529" i="22"/>
  <c r="R529" i="22"/>
  <c r="Q529" i="22"/>
  <c r="S528" i="22"/>
  <c r="R528" i="22"/>
  <c r="Q528" i="22"/>
  <c r="S527" i="22"/>
  <c r="R527" i="22"/>
  <c r="Q527" i="22"/>
  <c r="S526" i="22"/>
  <c r="R526" i="22"/>
  <c r="Q526" i="22"/>
  <c r="S525" i="22"/>
  <c r="R525" i="22"/>
  <c r="Q525" i="22"/>
  <c r="S524" i="22"/>
  <c r="R524" i="22"/>
  <c r="Q524" i="22"/>
  <c r="S523" i="22"/>
  <c r="R523" i="22"/>
  <c r="Q523" i="22"/>
  <c r="S522" i="22"/>
  <c r="R522" i="22"/>
  <c r="Q522" i="22"/>
  <c r="S521" i="22"/>
  <c r="R521" i="22"/>
  <c r="Q521" i="22"/>
  <c r="S520" i="22"/>
  <c r="R520" i="22"/>
  <c r="Q520" i="22"/>
  <c r="S519" i="22"/>
  <c r="R519" i="22"/>
  <c r="Q519" i="22"/>
  <c r="S518" i="22"/>
  <c r="R518" i="22"/>
  <c r="Q518" i="22"/>
  <c r="S517" i="22"/>
  <c r="R517" i="22"/>
  <c r="Q517" i="22"/>
  <c r="S516" i="22"/>
  <c r="R516" i="22"/>
  <c r="Q516" i="22"/>
  <c r="S515" i="22"/>
  <c r="R515" i="22"/>
  <c r="Q515" i="22"/>
  <c r="S514" i="22"/>
  <c r="R514" i="22"/>
  <c r="Q514" i="22"/>
  <c r="S513" i="22"/>
  <c r="R513" i="22"/>
  <c r="Q513" i="22"/>
  <c r="S512" i="22"/>
  <c r="R512" i="22"/>
  <c r="Q512" i="22"/>
  <c r="S511" i="22"/>
  <c r="R511" i="22"/>
  <c r="Q511" i="22"/>
  <c r="S510" i="22"/>
  <c r="R510" i="22"/>
  <c r="Q510" i="22"/>
  <c r="S509" i="22"/>
  <c r="R509" i="22"/>
  <c r="Q509" i="22"/>
  <c r="S508" i="22"/>
  <c r="R508" i="22"/>
  <c r="Q508" i="22"/>
  <c r="S507" i="22"/>
  <c r="R507" i="22"/>
  <c r="Q507" i="22"/>
  <c r="S506" i="22"/>
  <c r="R506" i="22"/>
  <c r="Q506" i="22"/>
  <c r="S505" i="22"/>
  <c r="R505" i="22"/>
  <c r="Q505" i="22"/>
  <c r="S504" i="22"/>
  <c r="R504" i="22"/>
  <c r="Q504" i="22"/>
  <c r="S503" i="22"/>
  <c r="R503" i="22"/>
  <c r="Q503" i="22"/>
  <c r="S502" i="22"/>
  <c r="R502" i="22"/>
  <c r="Q502" i="22"/>
  <c r="S501" i="22"/>
  <c r="R501" i="22"/>
  <c r="Q501" i="22"/>
  <c r="S500" i="22"/>
  <c r="R500" i="22"/>
  <c r="Q500" i="22"/>
  <c r="S499" i="22"/>
  <c r="R499" i="22"/>
  <c r="Q499" i="22"/>
  <c r="S498" i="22"/>
  <c r="R498" i="22"/>
  <c r="Q498" i="22"/>
  <c r="S497" i="22"/>
  <c r="R497" i="22"/>
  <c r="Q497" i="22"/>
  <c r="S496" i="22"/>
  <c r="R496" i="22"/>
  <c r="Q496" i="22"/>
  <c r="S495" i="22"/>
  <c r="R495" i="22"/>
  <c r="Q495" i="22"/>
  <c r="S494" i="22"/>
  <c r="R494" i="22"/>
  <c r="Q494" i="22"/>
  <c r="S493" i="22"/>
  <c r="R493" i="22"/>
  <c r="Q493" i="22"/>
  <c r="S492" i="22"/>
  <c r="R492" i="22"/>
  <c r="Q492" i="22"/>
  <c r="S491" i="22"/>
  <c r="R491" i="22"/>
  <c r="Q491" i="22"/>
  <c r="S490" i="22"/>
  <c r="R490" i="22"/>
  <c r="Q490" i="22"/>
  <c r="S489" i="22"/>
  <c r="R489" i="22"/>
  <c r="Q489" i="22"/>
  <c r="S488" i="22"/>
  <c r="R488" i="22"/>
  <c r="Q488" i="22"/>
  <c r="S487" i="22"/>
  <c r="R487" i="22"/>
  <c r="Q487" i="22"/>
  <c r="S486" i="22"/>
  <c r="R486" i="22"/>
  <c r="Q486" i="22"/>
  <c r="S485" i="22"/>
  <c r="R485" i="22"/>
  <c r="Q485" i="22"/>
  <c r="S484" i="22"/>
  <c r="R484" i="22"/>
  <c r="Q484" i="22"/>
  <c r="S483" i="22"/>
  <c r="R483" i="22"/>
  <c r="Q483" i="22"/>
  <c r="S482" i="22"/>
  <c r="R482" i="22"/>
  <c r="Q482" i="22"/>
  <c r="S481" i="22"/>
  <c r="R481" i="22"/>
  <c r="Q481" i="22"/>
  <c r="S480" i="22"/>
  <c r="R480" i="22"/>
  <c r="Q480" i="22"/>
  <c r="S479" i="22"/>
  <c r="R479" i="22"/>
  <c r="Q479" i="22"/>
  <c r="S478" i="22"/>
  <c r="R478" i="22"/>
  <c r="Q478" i="22"/>
  <c r="S477" i="22"/>
  <c r="R477" i="22"/>
  <c r="Q477" i="22"/>
  <c r="S476" i="22"/>
  <c r="R476" i="22"/>
  <c r="Q476" i="22"/>
  <c r="S475" i="22"/>
  <c r="R475" i="22"/>
  <c r="Q475" i="22"/>
  <c r="S474" i="22"/>
  <c r="R474" i="22"/>
  <c r="Q474" i="22"/>
  <c r="S473" i="22"/>
  <c r="R473" i="22"/>
  <c r="Q473" i="22"/>
  <c r="S472" i="22"/>
  <c r="R472" i="22"/>
  <c r="Q472" i="22"/>
  <c r="S471" i="22"/>
  <c r="R471" i="22"/>
  <c r="Q471" i="22"/>
  <c r="S470" i="22"/>
  <c r="R470" i="22"/>
  <c r="Q470" i="22"/>
  <c r="S463" i="22"/>
  <c r="R463" i="22"/>
  <c r="Q463" i="22"/>
  <c r="S468" i="22"/>
  <c r="R468" i="22"/>
  <c r="Q468" i="22"/>
  <c r="S467" i="22"/>
  <c r="R467" i="22"/>
  <c r="Q467" i="22"/>
  <c r="S466" i="22"/>
  <c r="R466" i="22"/>
  <c r="Q466" i="22"/>
  <c r="S465" i="22"/>
  <c r="R465" i="22"/>
  <c r="Q465" i="22"/>
  <c r="S464" i="22"/>
  <c r="R464" i="22"/>
  <c r="Q464" i="22"/>
  <c r="S443" i="22"/>
  <c r="R443" i="22"/>
  <c r="Q443" i="22"/>
  <c r="S462" i="22"/>
  <c r="R462" i="22"/>
  <c r="Q462" i="22"/>
  <c r="S420" i="22"/>
  <c r="R420" i="22"/>
  <c r="Q420" i="22"/>
  <c r="S460" i="22"/>
  <c r="R460" i="22"/>
  <c r="Q460" i="22"/>
  <c r="S459" i="22"/>
  <c r="R459" i="22"/>
  <c r="Q459" i="22"/>
  <c r="S458" i="22"/>
  <c r="R458" i="22"/>
  <c r="Q458" i="22"/>
  <c r="S457" i="22"/>
  <c r="R457" i="22"/>
  <c r="Q457" i="22"/>
  <c r="S456" i="22"/>
  <c r="R456" i="22"/>
  <c r="Q456" i="22"/>
  <c r="S455" i="22"/>
  <c r="R455" i="22"/>
  <c r="Q455" i="22"/>
  <c r="S454" i="22"/>
  <c r="R454" i="22"/>
  <c r="Q454" i="22"/>
  <c r="S453" i="22"/>
  <c r="R453" i="22"/>
  <c r="Q453" i="22"/>
  <c r="S452" i="22"/>
  <c r="R452" i="22"/>
  <c r="Q452" i="22"/>
  <c r="S451" i="22"/>
  <c r="R451" i="22"/>
  <c r="Q451" i="22"/>
  <c r="S450" i="22"/>
  <c r="R450" i="22"/>
  <c r="Q450" i="22"/>
  <c r="S449" i="22"/>
  <c r="R449" i="22"/>
  <c r="Q449" i="22"/>
  <c r="S448" i="22"/>
  <c r="R448" i="22"/>
  <c r="Q448" i="22"/>
  <c r="S447" i="22"/>
  <c r="R447" i="22"/>
  <c r="Q447" i="22"/>
  <c r="S446" i="22"/>
  <c r="R446" i="22"/>
  <c r="Q446" i="22"/>
  <c r="S445" i="22"/>
  <c r="R445" i="22"/>
  <c r="Q445" i="22"/>
  <c r="S444" i="22"/>
  <c r="R444" i="22"/>
  <c r="Q444" i="22"/>
  <c r="S405" i="22"/>
  <c r="R405" i="22"/>
  <c r="Q405" i="22"/>
  <c r="S442" i="22"/>
  <c r="R442" i="22"/>
  <c r="Q442" i="22"/>
  <c r="S441" i="22"/>
  <c r="R441" i="22"/>
  <c r="Q441" i="22"/>
  <c r="S440" i="22"/>
  <c r="R440" i="22"/>
  <c r="Q440" i="22"/>
  <c r="S439" i="22"/>
  <c r="R439" i="22"/>
  <c r="Q439" i="22"/>
  <c r="S438" i="22"/>
  <c r="R438" i="22"/>
  <c r="Q438" i="22"/>
  <c r="S437" i="22"/>
  <c r="R437" i="22"/>
  <c r="Q437" i="22"/>
  <c r="S436" i="22"/>
  <c r="R436" i="22"/>
  <c r="Q436" i="22"/>
  <c r="S435" i="22"/>
  <c r="R435" i="22"/>
  <c r="Q435" i="22"/>
  <c r="S434" i="22"/>
  <c r="R434" i="22"/>
  <c r="Q434" i="22"/>
  <c r="S433" i="22"/>
  <c r="R433" i="22"/>
  <c r="Q433" i="22"/>
  <c r="S432" i="22"/>
  <c r="R432" i="22"/>
  <c r="Q432" i="22"/>
  <c r="S392" i="22"/>
  <c r="R392" i="22"/>
  <c r="Q392" i="22"/>
  <c r="S430" i="22"/>
  <c r="R430" i="22"/>
  <c r="Q430" i="22"/>
  <c r="S429" i="22"/>
  <c r="R429" i="22"/>
  <c r="Q429" i="22"/>
  <c r="S428" i="22"/>
  <c r="R428" i="22"/>
  <c r="Q428" i="22"/>
  <c r="S427" i="22"/>
  <c r="R427" i="22"/>
  <c r="Q427" i="22"/>
  <c r="S426" i="22"/>
  <c r="R426" i="22"/>
  <c r="Q426" i="22"/>
  <c r="S425" i="22"/>
  <c r="R425" i="22"/>
  <c r="Q425" i="22"/>
  <c r="S424" i="22"/>
  <c r="R424" i="22"/>
  <c r="Q424" i="22"/>
  <c r="S423" i="22"/>
  <c r="R423" i="22"/>
  <c r="Q423" i="22"/>
  <c r="S422" i="22"/>
  <c r="R422" i="22"/>
  <c r="Q422" i="22"/>
  <c r="S421" i="22"/>
  <c r="R421" i="22"/>
  <c r="Q421" i="22"/>
  <c r="S334" i="22"/>
  <c r="R334" i="22"/>
  <c r="Q334" i="22"/>
  <c r="S419" i="22"/>
  <c r="R419" i="22"/>
  <c r="Q419" i="22"/>
  <c r="S203" i="22"/>
  <c r="R203" i="22"/>
  <c r="Q203" i="22"/>
  <c r="S417" i="22"/>
  <c r="R417" i="22"/>
  <c r="Q417" i="22"/>
  <c r="S416" i="22"/>
  <c r="R416" i="22"/>
  <c r="Q416" i="22"/>
  <c r="S415" i="22"/>
  <c r="R415" i="22"/>
  <c r="Q415" i="22"/>
  <c r="S414" i="22"/>
  <c r="R414" i="22"/>
  <c r="Q414" i="22"/>
  <c r="S413" i="22"/>
  <c r="R413" i="22"/>
  <c r="Q413" i="22"/>
  <c r="S412" i="22"/>
  <c r="R412" i="22"/>
  <c r="Q412" i="22"/>
  <c r="S411" i="22"/>
  <c r="R411" i="22"/>
  <c r="Q411" i="22"/>
  <c r="S410" i="22"/>
  <c r="R410" i="22"/>
  <c r="Q410" i="22"/>
  <c r="S409" i="22"/>
  <c r="R409" i="22"/>
  <c r="Q409" i="22"/>
  <c r="S408" i="22"/>
  <c r="R408" i="22"/>
  <c r="Q408" i="22"/>
  <c r="S407" i="22"/>
  <c r="R407" i="22"/>
  <c r="Q407" i="22"/>
  <c r="S406" i="22"/>
  <c r="R406" i="22"/>
  <c r="Q406" i="22"/>
  <c r="S195" i="22"/>
  <c r="R195" i="22"/>
  <c r="Q195" i="22"/>
  <c r="S404" i="22"/>
  <c r="R404" i="22"/>
  <c r="Q404" i="22"/>
  <c r="S403" i="22"/>
  <c r="R403" i="22"/>
  <c r="Q403" i="22"/>
  <c r="S402" i="22"/>
  <c r="R402" i="22"/>
  <c r="Q402" i="22"/>
  <c r="S401" i="22"/>
  <c r="R401" i="22"/>
  <c r="Q401" i="22"/>
  <c r="S400" i="22"/>
  <c r="R400" i="22"/>
  <c r="Q400" i="22"/>
  <c r="S399" i="22"/>
  <c r="R399" i="22"/>
  <c r="Q399" i="22"/>
  <c r="S398" i="22"/>
  <c r="R398" i="22"/>
  <c r="Q398" i="22"/>
  <c r="S397" i="22"/>
  <c r="R397" i="22"/>
  <c r="Q397" i="22"/>
  <c r="S165" i="22"/>
  <c r="R165" i="22"/>
  <c r="Q165" i="22"/>
  <c r="S395" i="22"/>
  <c r="R395" i="22"/>
  <c r="Q395" i="22"/>
  <c r="S394" i="22"/>
  <c r="R394" i="22"/>
  <c r="Q394" i="22"/>
  <c r="S393" i="22"/>
  <c r="R393" i="22"/>
  <c r="Q393" i="22"/>
  <c r="S152" i="22"/>
  <c r="R152" i="22"/>
  <c r="Q152" i="22"/>
  <c r="S391" i="22"/>
  <c r="R391" i="22"/>
  <c r="Q391" i="22"/>
  <c r="S390" i="22"/>
  <c r="R390" i="22"/>
  <c r="Q390" i="22"/>
  <c r="S389" i="22"/>
  <c r="R389" i="22"/>
  <c r="Q389" i="22"/>
  <c r="S388" i="22"/>
  <c r="R388" i="22"/>
  <c r="Q388" i="22"/>
  <c r="S387" i="22"/>
  <c r="R387" i="22"/>
  <c r="Q387" i="22"/>
  <c r="S386" i="22"/>
  <c r="R386" i="22"/>
  <c r="Q386" i="22"/>
  <c r="S385" i="22"/>
  <c r="R385" i="22"/>
  <c r="Q385" i="22"/>
  <c r="S384" i="22"/>
  <c r="R384" i="22"/>
  <c r="Q384" i="22"/>
  <c r="S383" i="22"/>
  <c r="R383" i="22"/>
  <c r="Q383" i="22"/>
  <c r="S382" i="22"/>
  <c r="R382" i="22"/>
  <c r="Q382" i="22"/>
  <c r="S381" i="22"/>
  <c r="R381" i="22"/>
  <c r="Q381" i="22"/>
  <c r="S380" i="22"/>
  <c r="R380" i="22"/>
  <c r="Q380" i="22"/>
  <c r="S379" i="22"/>
  <c r="R379" i="22"/>
  <c r="Q379" i="22"/>
  <c r="S378" i="22"/>
  <c r="R378" i="22"/>
  <c r="Q378" i="22"/>
  <c r="S377" i="22"/>
  <c r="R377" i="22"/>
  <c r="Q377" i="22"/>
  <c r="S376" i="22"/>
  <c r="R376" i="22"/>
  <c r="Q376" i="22"/>
  <c r="S375" i="22"/>
  <c r="R375" i="22"/>
  <c r="Q375" i="22"/>
  <c r="S374" i="22"/>
  <c r="R374" i="22"/>
  <c r="Q374" i="22"/>
  <c r="S373" i="22"/>
  <c r="R373" i="22"/>
  <c r="Q373" i="22"/>
  <c r="S372" i="22"/>
  <c r="R372" i="22"/>
  <c r="Q372" i="22"/>
  <c r="S371" i="22"/>
  <c r="R371" i="22"/>
  <c r="Q371" i="22"/>
  <c r="S130" i="22"/>
  <c r="R130" i="22"/>
  <c r="Q130" i="22"/>
  <c r="S369" i="22"/>
  <c r="R369" i="22"/>
  <c r="Q369" i="22"/>
  <c r="S368" i="22"/>
  <c r="R368" i="22"/>
  <c r="Q368" i="22"/>
  <c r="S367" i="22"/>
  <c r="R367" i="22"/>
  <c r="Q367" i="22"/>
  <c r="S366" i="22"/>
  <c r="R366" i="22"/>
  <c r="Q366" i="22"/>
  <c r="S365" i="22"/>
  <c r="R365" i="22"/>
  <c r="Q365" i="22"/>
  <c r="S364" i="22"/>
  <c r="R364" i="22"/>
  <c r="Q364" i="22"/>
  <c r="S363" i="22"/>
  <c r="R363" i="22"/>
  <c r="Q363" i="22"/>
  <c r="S362" i="22"/>
  <c r="R362" i="22"/>
  <c r="Q362" i="22"/>
  <c r="S361" i="22"/>
  <c r="R361" i="22"/>
  <c r="Q361" i="22"/>
  <c r="S360" i="22"/>
  <c r="R360" i="22"/>
  <c r="Q360" i="22"/>
  <c r="S359" i="22"/>
  <c r="R359" i="22"/>
  <c r="Q359" i="22"/>
  <c r="S358" i="22"/>
  <c r="R358" i="22"/>
  <c r="Q358" i="22"/>
  <c r="S357" i="22"/>
  <c r="R357" i="22"/>
  <c r="Q357" i="22"/>
  <c r="S356" i="22"/>
  <c r="R356" i="22"/>
  <c r="Q356" i="22"/>
  <c r="S355" i="22"/>
  <c r="R355" i="22"/>
  <c r="Q355" i="22"/>
  <c r="S354" i="22"/>
  <c r="R354" i="22"/>
  <c r="Q354" i="22"/>
  <c r="S353" i="22"/>
  <c r="R353" i="22"/>
  <c r="Q353" i="22"/>
  <c r="S352" i="22"/>
  <c r="R352" i="22"/>
  <c r="Q352" i="22"/>
  <c r="S351" i="22"/>
  <c r="R351" i="22"/>
  <c r="Q351" i="22"/>
  <c r="S350" i="22"/>
  <c r="R350" i="22"/>
  <c r="Q350" i="22"/>
  <c r="S349" i="22"/>
  <c r="R349" i="22"/>
  <c r="Q349" i="22"/>
  <c r="S348" i="22"/>
  <c r="R348" i="22"/>
  <c r="Q348" i="22"/>
  <c r="S347" i="22"/>
  <c r="R347" i="22"/>
  <c r="Q347" i="22"/>
  <c r="S346" i="22"/>
  <c r="R346" i="22"/>
  <c r="Q346" i="22"/>
  <c r="S345" i="22"/>
  <c r="R345" i="22"/>
  <c r="Q345" i="22"/>
  <c r="S344" i="22"/>
  <c r="R344" i="22"/>
  <c r="Q344" i="22"/>
  <c r="S343" i="22"/>
  <c r="R343" i="22"/>
  <c r="Q343" i="22"/>
  <c r="S342" i="22"/>
  <c r="R342" i="22"/>
  <c r="Q342" i="22"/>
  <c r="S341" i="22"/>
  <c r="R341" i="22"/>
  <c r="Q341" i="22"/>
  <c r="S340" i="22"/>
  <c r="R340" i="22"/>
  <c r="Q340" i="22"/>
  <c r="S339" i="22"/>
  <c r="R339" i="22"/>
  <c r="Q339" i="22"/>
  <c r="S338" i="22"/>
  <c r="R338" i="22"/>
  <c r="Q338" i="22"/>
  <c r="S337" i="22"/>
  <c r="R337" i="22"/>
  <c r="Q337" i="22"/>
  <c r="S336" i="22"/>
  <c r="R336" i="22"/>
  <c r="Q336" i="22"/>
  <c r="S335" i="22"/>
  <c r="R335" i="22"/>
  <c r="Q335" i="22"/>
  <c r="S104" i="22"/>
  <c r="R104" i="22"/>
  <c r="Q104" i="22"/>
  <c r="S333" i="22"/>
  <c r="R333" i="22"/>
  <c r="Q333" i="22"/>
  <c r="S332" i="22"/>
  <c r="R332" i="22"/>
  <c r="Q332" i="22"/>
  <c r="S331" i="22"/>
  <c r="R331" i="22"/>
  <c r="Q331" i="22"/>
  <c r="S330" i="22"/>
  <c r="R330" i="22"/>
  <c r="Q330" i="22"/>
  <c r="S329" i="22"/>
  <c r="R329" i="22"/>
  <c r="Q329" i="22"/>
  <c r="S328" i="22"/>
  <c r="R328" i="22"/>
  <c r="Q328" i="22"/>
  <c r="S327" i="22"/>
  <c r="R327" i="22"/>
  <c r="Q327" i="22"/>
  <c r="S326" i="22"/>
  <c r="R326" i="22"/>
  <c r="Q326" i="22"/>
  <c r="S325" i="22"/>
  <c r="R325" i="22"/>
  <c r="Q325" i="22"/>
  <c r="S324" i="22"/>
  <c r="R324" i="22"/>
  <c r="Q324" i="22"/>
  <c r="S323" i="22"/>
  <c r="R323" i="22"/>
  <c r="Q323" i="22"/>
  <c r="S322" i="22"/>
  <c r="R322" i="22"/>
  <c r="Q322" i="22"/>
  <c r="S321" i="22"/>
  <c r="R321" i="22"/>
  <c r="Q321" i="22"/>
  <c r="S320" i="22"/>
  <c r="R320" i="22"/>
  <c r="Q320" i="22"/>
  <c r="S319" i="22"/>
  <c r="R319" i="22"/>
  <c r="Q319" i="22"/>
  <c r="S318" i="22"/>
  <c r="R318" i="22"/>
  <c r="Q318" i="22"/>
  <c r="S317" i="22"/>
  <c r="R317" i="22"/>
  <c r="Q317" i="22"/>
  <c r="S316" i="22"/>
  <c r="R316" i="22"/>
  <c r="Q316" i="22"/>
  <c r="S315" i="22"/>
  <c r="R315" i="22"/>
  <c r="Q315" i="22"/>
  <c r="S314" i="22"/>
  <c r="R314" i="22"/>
  <c r="Q314" i="22"/>
  <c r="S313" i="22"/>
  <c r="R313" i="22"/>
  <c r="Q313" i="22"/>
  <c r="S312" i="22"/>
  <c r="R312" i="22"/>
  <c r="Q312" i="22"/>
  <c r="S311" i="22"/>
  <c r="R311" i="22"/>
  <c r="Q311" i="22"/>
  <c r="S310" i="22"/>
  <c r="R310" i="22"/>
  <c r="Q310" i="22"/>
  <c r="S309" i="22"/>
  <c r="R309" i="22"/>
  <c r="Q309" i="22"/>
  <c r="S308" i="22"/>
  <c r="R308" i="22"/>
  <c r="Q308" i="22"/>
  <c r="S307" i="22"/>
  <c r="R307" i="22"/>
  <c r="Q307" i="22"/>
  <c r="S306" i="22"/>
  <c r="R306" i="22"/>
  <c r="Q306" i="22"/>
  <c r="S305" i="22"/>
  <c r="R305" i="22"/>
  <c r="Q305" i="22"/>
  <c r="S304" i="22"/>
  <c r="R304" i="22"/>
  <c r="Q304" i="22"/>
  <c r="S303" i="22"/>
  <c r="R303" i="22"/>
  <c r="Q303" i="22"/>
  <c r="S302" i="22"/>
  <c r="R302" i="22"/>
  <c r="Q302" i="22"/>
  <c r="S301" i="22"/>
  <c r="R301" i="22"/>
  <c r="Q301" i="22"/>
  <c r="S300" i="22"/>
  <c r="R300" i="22"/>
  <c r="Q300" i="22"/>
  <c r="S299" i="22"/>
  <c r="R299" i="22"/>
  <c r="Q299" i="22"/>
  <c r="S298" i="22"/>
  <c r="R298" i="22"/>
  <c r="Q298" i="22"/>
  <c r="S297" i="22"/>
  <c r="R297" i="22"/>
  <c r="Q297" i="22"/>
  <c r="S296" i="22"/>
  <c r="R296" i="22"/>
  <c r="Q296" i="22"/>
  <c r="S295" i="22"/>
  <c r="R295" i="22"/>
  <c r="Q295" i="22"/>
  <c r="S294" i="22"/>
  <c r="R294" i="22"/>
  <c r="Q294" i="22"/>
  <c r="S293" i="22"/>
  <c r="R293" i="22"/>
  <c r="Q293" i="22"/>
  <c r="S292" i="22"/>
  <c r="R292" i="22"/>
  <c r="Q292" i="22"/>
  <c r="S291" i="22"/>
  <c r="R291" i="22"/>
  <c r="Q291" i="22"/>
  <c r="S290" i="22"/>
  <c r="R290" i="22"/>
  <c r="Q290" i="22"/>
  <c r="S289" i="22"/>
  <c r="R289" i="22"/>
  <c r="Q289" i="22"/>
  <c r="S288" i="22"/>
  <c r="R288" i="22"/>
  <c r="Q288" i="22"/>
  <c r="S287" i="22"/>
  <c r="R287" i="22"/>
  <c r="Q287" i="22"/>
  <c r="S286" i="22"/>
  <c r="R286" i="22"/>
  <c r="Q286" i="22"/>
  <c r="S285" i="22"/>
  <c r="R285" i="22"/>
  <c r="Q285" i="22"/>
  <c r="S284" i="22"/>
  <c r="R284" i="22"/>
  <c r="Q284" i="22"/>
  <c r="S283" i="22"/>
  <c r="R283" i="22"/>
  <c r="Q283" i="22"/>
  <c r="S282" i="22"/>
  <c r="R282" i="22"/>
  <c r="Q282" i="22"/>
  <c r="S281" i="22"/>
  <c r="R281" i="22"/>
  <c r="Q281" i="22"/>
  <c r="S280" i="22"/>
  <c r="R280" i="22"/>
  <c r="Q280" i="22"/>
  <c r="S279" i="22"/>
  <c r="R279" i="22"/>
  <c r="Q279" i="22"/>
  <c r="S278" i="22"/>
  <c r="R278" i="22"/>
  <c r="Q278" i="22"/>
  <c r="S277" i="22"/>
  <c r="R277" i="22"/>
  <c r="Q277" i="22"/>
  <c r="S276" i="22"/>
  <c r="R276" i="22"/>
  <c r="Q276" i="22"/>
  <c r="S275" i="22"/>
  <c r="R275" i="22"/>
  <c r="Q275" i="22"/>
  <c r="S274" i="22"/>
  <c r="R274" i="22"/>
  <c r="Q274" i="22"/>
  <c r="S273" i="22"/>
  <c r="R273" i="22"/>
  <c r="Q273" i="22"/>
  <c r="S272" i="22"/>
  <c r="R272" i="22"/>
  <c r="Q272" i="22"/>
  <c r="S271" i="22"/>
  <c r="R271" i="22"/>
  <c r="Q271" i="22"/>
  <c r="S270" i="22"/>
  <c r="R270" i="22"/>
  <c r="Q270" i="22"/>
  <c r="S269" i="22"/>
  <c r="R269" i="22"/>
  <c r="Q269" i="22"/>
  <c r="S268" i="22"/>
  <c r="R268" i="22"/>
  <c r="Q268" i="22"/>
  <c r="S267" i="22"/>
  <c r="R267" i="22"/>
  <c r="Q267" i="22"/>
  <c r="S266" i="22"/>
  <c r="R266" i="22"/>
  <c r="Q266" i="22"/>
  <c r="S265" i="22"/>
  <c r="R265" i="22"/>
  <c r="Q265" i="22"/>
  <c r="S264" i="22"/>
  <c r="R264" i="22"/>
  <c r="Q264" i="22"/>
  <c r="S263" i="22"/>
  <c r="R263" i="22"/>
  <c r="Q263" i="22"/>
  <c r="S262" i="22"/>
  <c r="R262" i="22"/>
  <c r="Q262" i="22"/>
  <c r="S261" i="22"/>
  <c r="R261" i="22"/>
  <c r="Q261" i="22"/>
  <c r="S260" i="22"/>
  <c r="R260" i="22"/>
  <c r="Q260" i="22"/>
  <c r="S259" i="22"/>
  <c r="R259" i="22"/>
  <c r="Q259" i="22"/>
  <c r="S258" i="22"/>
  <c r="R258" i="22"/>
  <c r="Q258" i="22"/>
  <c r="S257" i="22"/>
  <c r="R257" i="22"/>
  <c r="Q257" i="22"/>
  <c r="S256" i="22"/>
  <c r="R256" i="22"/>
  <c r="Q256" i="22"/>
  <c r="S255" i="22"/>
  <c r="R255" i="22"/>
  <c r="Q255" i="22"/>
  <c r="S254" i="22"/>
  <c r="R254" i="22"/>
  <c r="Q254" i="22"/>
  <c r="S253" i="22"/>
  <c r="R253" i="22"/>
  <c r="Q253" i="22"/>
  <c r="S252" i="22"/>
  <c r="R252" i="22"/>
  <c r="Q252" i="22"/>
  <c r="S251" i="22"/>
  <c r="R251" i="22"/>
  <c r="Q251" i="22"/>
  <c r="S250" i="22"/>
  <c r="R250" i="22"/>
  <c r="Q250" i="22"/>
  <c r="S249" i="22"/>
  <c r="R249" i="22"/>
  <c r="Q249" i="22"/>
  <c r="S248" i="22"/>
  <c r="R248" i="22"/>
  <c r="Q248" i="22"/>
  <c r="S247" i="22"/>
  <c r="R247" i="22"/>
  <c r="Q247" i="22"/>
  <c r="S246" i="22"/>
  <c r="R246" i="22"/>
  <c r="Q246" i="22"/>
  <c r="S245" i="22"/>
  <c r="R245" i="22"/>
  <c r="Q245" i="22"/>
  <c r="S244" i="22"/>
  <c r="R244" i="22"/>
  <c r="Q244" i="22"/>
  <c r="S243" i="22"/>
  <c r="R243" i="22"/>
  <c r="Q243" i="22"/>
  <c r="S242" i="22"/>
  <c r="R242" i="22"/>
  <c r="Q242" i="22"/>
  <c r="S241" i="22"/>
  <c r="R241" i="22"/>
  <c r="Q241" i="22"/>
  <c r="S240" i="22"/>
  <c r="R240" i="22"/>
  <c r="Q240" i="22"/>
  <c r="S239" i="22"/>
  <c r="R239" i="22"/>
  <c r="Q239" i="22"/>
  <c r="S238" i="22"/>
  <c r="R238" i="22"/>
  <c r="Q238" i="22"/>
  <c r="S237" i="22"/>
  <c r="R237" i="22"/>
  <c r="Q237" i="22"/>
  <c r="S236" i="22"/>
  <c r="R236" i="22"/>
  <c r="Q236" i="22"/>
  <c r="S235" i="22"/>
  <c r="R235" i="22"/>
  <c r="Q235" i="22"/>
  <c r="S234" i="22"/>
  <c r="R234" i="22"/>
  <c r="Q234" i="22"/>
  <c r="S233" i="22"/>
  <c r="R233" i="22"/>
  <c r="Q233" i="22"/>
  <c r="S232" i="22"/>
  <c r="R232" i="22"/>
  <c r="Q232" i="22"/>
  <c r="S231" i="22"/>
  <c r="R231" i="22"/>
  <c r="Q231" i="22"/>
  <c r="S230" i="22"/>
  <c r="R230" i="22"/>
  <c r="Q230" i="22"/>
  <c r="S229" i="22"/>
  <c r="R229" i="22"/>
  <c r="Q229" i="22"/>
  <c r="S228" i="22"/>
  <c r="R228" i="22"/>
  <c r="Q228" i="22"/>
  <c r="S227" i="22"/>
  <c r="R227" i="22"/>
  <c r="Q227" i="22"/>
  <c r="S226" i="22"/>
  <c r="R226" i="22"/>
  <c r="Q226" i="22"/>
  <c r="S225" i="22"/>
  <c r="R225" i="22"/>
  <c r="Q225" i="22"/>
  <c r="S224" i="22"/>
  <c r="R224" i="22"/>
  <c r="Q224" i="22"/>
  <c r="S223" i="22"/>
  <c r="R223" i="22"/>
  <c r="Q223" i="22"/>
  <c r="S222" i="22"/>
  <c r="R222" i="22"/>
  <c r="Q222" i="22"/>
  <c r="S221" i="22"/>
  <c r="R221" i="22"/>
  <c r="Q221" i="22"/>
  <c r="S220" i="22"/>
  <c r="R220" i="22"/>
  <c r="Q220" i="22"/>
  <c r="S219" i="22"/>
  <c r="R219" i="22"/>
  <c r="Q219" i="22"/>
  <c r="S218" i="22"/>
  <c r="R218" i="22"/>
  <c r="Q218" i="22"/>
  <c r="S217" i="22"/>
  <c r="R217" i="22"/>
  <c r="Q217" i="22"/>
  <c r="S216" i="22"/>
  <c r="R216" i="22"/>
  <c r="Q216" i="22"/>
  <c r="S215" i="22"/>
  <c r="R215" i="22"/>
  <c r="Q215" i="22"/>
  <c r="S214" i="22"/>
  <c r="R214" i="22"/>
  <c r="Q214" i="22"/>
  <c r="S213" i="22"/>
  <c r="R213" i="22"/>
  <c r="Q213" i="22"/>
  <c r="S212" i="22"/>
  <c r="R212" i="22"/>
  <c r="Q212" i="22"/>
  <c r="S469" i="22"/>
  <c r="R469" i="22"/>
  <c r="Q469" i="22"/>
  <c r="S210" i="22"/>
  <c r="R210" i="22"/>
  <c r="Q210" i="22"/>
  <c r="S209" i="22"/>
  <c r="R209" i="22"/>
  <c r="Q209" i="22"/>
  <c r="S208" i="22"/>
  <c r="R208" i="22"/>
  <c r="Q208" i="22"/>
  <c r="S207" i="22"/>
  <c r="R207" i="22"/>
  <c r="Q207" i="22"/>
  <c r="S206" i="22"/>
  <c r="R206" i="22"/>
  <c r="Q206" i="22"/>
  <c r="S205" i="22"/>
  <c r="R205" i="22"/>
  <c r="Q205" i="22"/>
  <c r="S204" i="22"/>
  <c r="R204" i="22"/>
  <c r="Q204" i="22"/>
  <c r="S461" i="22"/>
  <c r="R461" i="22"/>
  <c r="Q461" i="22"/>
  <c r="S202" i="22"/>
  <c r="R202" i="22"/>
  <c r="Q202" i="22"/>
  <c r="S201" i="22"/>
  <c r="R201" i="22"/>
  <c r="Q201" i="22"/>
  <c r="S200" i="22"/>
  <c r="R200" i="22"/>
  <c r="Q200" i="22"/>
  <c r="S199" i="22"/>
  <c r="R199" i="22"/>
  <c r="Q199" i="22"/>
  <c r="S198" i="22"/>
  <c r="R198" i="22"/>
  <c r="Q198" i="22"/>
  <c r="S431" i="22"/>
  <c r="R431" i="22"/>
  <c r="Q431" i="22"/>
  <c r="S196" i="22"/>
  <c r="R196" i="22"/>
  <c r="Q196" i="22"/>
  <c r="S418" i="22"/>
  <c r="R418" i="22"/>
  <c r="Q418" i="22"/>
  <c r="S194" i="22"/>
  <c r="R194" i="22"/>
  <c r="Q194" i="22"/>
  <c r="S193" i="22"/>
  <c r="R193" i="22"/>
  <c r="Q193" i="22"/>
  <c r="S192" i="22"/>
  <c r="R192" i="22"/>
  <c r="Q192" i="22"/>
  <c r="S191" i="22"/>
  <c r="R191" i="22"/>
  <c r="Q191" i="22"/>
  <c r="S190" i="22"/>
  <c r="R190" i="22"/>
  <c r="Q190" i="22"/>
  <c r="S189" i="22"/>
  <c r="R189" i="22"/>
  <c r="Q189" i="22"/>
  <c r="S188" i="22"/>
  <c r="R188" i="22"/>
  <c r="Q188" i="22"/>
  <c r="S187" i="22"/>
  <c r="R187" i="22"/>
  <c r="Q187" i="22"/>
  <c r="S186" i="22"/>
  <c r="R186" i="22"/>
  <c r="Q186" i="22"/>
  <c r="S185" i="22"/>
  <c r="R185" i="22"/>
  <c r="Q185" i="22"/>
  <c r="S184" i="22"/>
  <c r="R184" i="22"/>
  <c r="Q184" i="22"/>
  <c r="S183" i="22"/>
  <c r="R183" i="22"/>
  <c r="Q183" i="22"/>
  <c r="S182" i="22"/>
  <c r="R182" i="22"/>
  <c r="Q182" i="22"/>
  <c r="S181" i="22"/>
  <c r="R181" i="22"/>
  <c r="Q181" i="22"/>
  <c r="S180" i="22"/>
  <c r="R180" i="22"/>
  <c r="Q180" i="22"/>
  <c r="S179" i="22"/>
  <c r="R179" i="22"/>
  <c r="Q179" i="22"/>
  <c r="S178" i="22"/>
  <c r="R178" i="22"/>
  <c r="Q178" i="22"/>
  <c r="S396" i="22"/>
  <c r="R396" i="22"/>
  <c r="Q396" i="22"/>
  <c r="S176" i="22"/>
  <c r="R176" i="22"/>
  <c r="Q176" i="22"/>
  <c r="S175" i="22"/>
  <c r="R175" i="22"/>
  <c r="Q175" i="22"/>
  <c r="S174" i="22"/>
  <c r="R174" i="22"/>
  <c r="Q174" i="22"/>
  <c r="S173" i="22"/>
  <c r="R173" i="22"/>
  <c r="Q173" i="22"/>
  <c r="S172" i="22"/>
  <c r="R172" i="22"/>
  <c r="Q172" i="22"/>
  <c r="S171" i="22"/>
  <c r="R171" i="22"/>
  <c r="Q171" i="22"/>
  <c r="S170" i="22"/>
  <c r="R170" i="22"/>
  <c r="Q170" i="22"/>
  <c r="S169" i="22"/>
  <c r="R169" i="22"/>
  <c r="Q169" i="22"/>
  <c r="S168" i="22"/>
  <c r="R168" i="22"/>
  <c r="Q168" i="22"/>
  <c r="S167" i="22"/>
  <c r="R167" i="22"/>
  <c r="Q167" i="22"/>
  <c r="S166" i="22"/>
  <c r="R166" i="22"/>
  <c r="Q166" i="22"/>
  <c r="S370" i="22"/>
  <c r="R370" i="22"/>
  <c r="Q370" i="22"/>
  <c r="S164" i="22"/>
  <c r="R164" i="22"/>
  <c r="Q164" i="22"/>
  <c r="S163" i="22"/>
  <c r="R163" i="22"/>
  <c r="Q163" i="22"/>
  <c r="S162" i="22"/>
  <c r="R162" i="22"/>
  <c r="Q162" i="22"/>
  <c r="S161" i="22"/>
  <c r="R161" i="22"/>
  <c r="Q161" i="22"/>
  <c r="S160" i="22"/>
  <c r="R160" i="22"/>
  <c r="Q160" i="22"/>
  <c r="S159" i="22"/>
  <c r="R159" i="22"/>
  <c r="Q159" i="22"/>
  <c r="S158" i="22"/>
  <c r="R158" i="22"/>
  <c r="Q158" i="22"/>
  <c r="S157" i="22"/>
  <c r="R157" i="22"/>
  <c r="Q157" i="22"/>
  <c r="S156" i="22"/>
  <c r="R156" i="22"/>
  <c r="Q156" i="22"/>
  <c r="S155" i="22"/>
  <c r="R155" i="22"/>
  <c r="Q155" i="22"/>
  <c r="S211" i="22"/>
  <c r="R211" i="22"/>
  <c r="Q211" i="22"/>
  <c r="S153" i="22"/>
  <c r="R153" i="22"/>
  <c r="Q153" i="22"/>
  <c r="S197" i="22"/>
  <c r="R197" i="22"/>
  <c r="Q197" i="22"/>
  <c r="S151" i="22"/>
  <c r="R151" i="22"/>
  <c r="Q151" i="22"/>
  <c r="S150" i="22"/>
  <c r="R150" i="22"/>
  <c r="Q150" i="22"/>
  <c r="S149" i="22"/>
  <c r="R149" i="22"/>
  <c r="Q149" i="22"/>
  <c r="S148" i="22"/>
  <c r="R148" i="22"/>
  <c r="Q148" i="22"/>
  <c r="S147" i="22"/>
  <c r="R147" i="22"/>
  <c r="Q147" i="22"/>
  <c r="S146" i="22"/>
  <c r="R146" i="22"/>
  <c r="Q146" i="22"/>
  <c r="S145" i="22"/>
  <c r="R145" i="22"/>
  <c r="Q145" i="22"/>
  <c r="S144" i="22"/>
  <c r="R144" i="22"/>
  <c r="Q144" i="22"/>
  <c r="S143" i="22"/>
  <c r="R143" i="22"/>
  <c r="Q143" i="22"/>
  <c r="S142" i="22"/>
  <c r="R142" i="22"/>
  <c r="Q142" i="22"/>
  <c r="S141" i="22"/>
  <c r="R141" i="22"/>
  <c r="Q141" i="22"/>
  <c r="S140" i="22"/>
  <c r="R140" i="22"/>
  <c r="Q140" i="22"/>
  <c r="S177" i="22"/>
  <c r="R177" i="22"/>
  <c r="Q177" i="22"/>
  <c r="S138" i="22"/>
  <c r="R138" i="22"/>
  <c r="Q138" i="22"/>
  <c r="S137" i="22"/>
  <c r="R137" i="22"/>
  <c r="Q137" i="22"/>
  <c r="S136" i="22"/>
  <c r="R136" i="22"/>
  <c r="Q136" i="22"/>
  <c r="S135" i="22"/>
  <c r="R135" i="22"/>
  <c r="Q135" i="22"/>
  <c r="S134" i="22"/>
  <c r="R134" i="22"/>
  <c r="Q134" i="22"/>
  <c r="S133" i="22"/>
  <c r="R133" i="22"/>
  <c r="Q133" i="22"/>
  <c r="S132" i="22"/>
  <c r="R132" i="22"/>
  <c r="Q132" i="22"/>
  <c r="S131" i="22"/>
  <c r="R131" i="22"/>
  <c r="Q131" i="22"/>
  <c r="S154" i="22"/>
  <c r="R154" i="22"/>
  <c r="Q154" i="22"/>
  <c r="S129" i="22"/>
  <c r="R129" i="22"/>
  <c r="Q129" i="22"/>
  <c r="S128" i="22"/>
  <c r="R128" i="22"/>
  <c r="Q128" i="22"/>
  <c r="S127" i="22"/>
  <c r="R127" i="22"/>
  <c r="Q127" i="22"/>
  <c r="S139" i="22"/>
  <c r="R139" i="22"/>
  <c r="Q139" i="22"/>
  <c r="S125" i="22"/>
  <c r="R125" i="22"/>
  <c r="Q125" i="22"/>
  <c r="S124" i="22"/>
  <c r="R124" i="22"/>
  <c r="Q124" i="22"/>
  <c r="S123" i="22"/>
  <c r="R123" i="22"/>
  <c r="Q123" i="22"/>
  <c r="S122" i="22"/>
  <c r="R122" i="22"/>
  <c r="Q122" i="22"/>
  <c r="S121" i="22"/>
  <c r="R121" i="22"/>
  <c r="Q121" i="22"/>
  <c r="S120" i="22"/>
  <c r="R120" i="22"/>
  <c r="Q120" i="22"/>
  <c r="S119" i="22"/>
  <c r="R119" i="22"/>
  <c r="Q119" i="22"/>
  <c r="S118" i="22"/>
  <c r="R118" i="22"/>
  <c r="Q118" i="22"/>
  <c r="S117" i="22"/>
  <c r="R117" i="22"/>
  <c r="Q117" i="22"/>
  <c r="S116" i="22"/>
  <c r="R116" i="22"/>
  <c r="Q116" i="22"/>
  <c r="S115" i="22"/>
  <c r="R115" i="22"/>
  <c r="Q115" i="22"/>
  <c r="S114" i="22"/>
  <c r="R114" i="22"/>
  <c r="Q114" i="22"/>
  <c r="S113" i="22"/>
  <c r="R113" i="22"/>
  <c r="Q113" i="22"/>
  <c r="S112" i="22"/>
  <c r="R112" i="22"/>
  <c r="Q112" i="22"/>
  <c r="S111" i="22"/>
  <c r="R111" i="22"/>
  <c r="Q111" i="22"/>
  <c r="S110" i="22"/>
  <c r="R110" i="22"/>
  <c r="Q110" i="22"/>
  <c r="S109" i="22"/>
  <c r="R109" i="22"/>
  <c r="Q109" i="22"/>
  <c r="S108" i="22"/>
  <c r="R108" i="22"/>
  <c r="Q108" i="22"/>
  <c r="S107" i="22"/>
  <c r="R107" i="22"/>
  <c r="Q107" i="22"/>
  <c r="S106" i="22"/>
  <c r="R106" i="22"/>
  <c r="Q106" i="22"/>
  <c r="S105" i="22"/>
  <c r="R105" i="22"/>
  <c r="Q105" i="22"/>
  <c r="S126" i="22"/>
  <c r="R126" i="22"/>
  <c r="Q126" i="22"/>
  <c r="S103" i="22"/>
  <c r="R103" i="22"/>
  <c r="Q103" i="22"/>
  <c r="S102" i="22"/>
  <c r="R102" i="22"/>
  <c r="Q102" i="22"/>
  <c r="S101" i="22"/>
  <c r="R101" i="22"/>
  <c r="Q101" i="22"/>
  <c r="S100" i="22"/>
  <c r="R100" i="22"/>
  <c r="Q100" i="22"/>
  <c r="S99" i="22"/>
  <c r="R99" i="22"/>
  <c r="Q99" i="22"/>
  <c r="S98" i="22"/>
  <c r="R98" i="22"/>
  <c r="Q98" i="22"/>
  <c r="S97" i="22"/>
  <c r="R97" i="22"/>
  <c r="Q97" i="22"/>
  <c r="S96" i="22"/>
  <c r="R96" i="22"/>
  <c r="Q96" i="22"/>
  <c r="S95" i="22"/>
  <c r="R95" i="22"/>
  <c r="Q95" i="22"/>
  <c r="S94" i="22"/>
  <c r="R94" i="22"/>
  <c r="Q94" i="22"/>
  <c r="S93" i="22"/>
  <c r="R93" i="22"/>
  <c r="Q93" i="22"/>
  <c r="S92" i="22"/>
  <c r="R92" i="22"/>
  <c r="Q92" i="22"/>
  <c r="S91" i="22"/>
  <c r="R91" i="22"/>
  <c r="Q91" i="22"/>
  <c r="S90" i="22"/>
  <c r="R90" i="22"/>
  <c r="Q90" i="22"/>
  <c r="S89" i="22"/>
  <c r="R89" i="22"/>
  <c r="Q89" i="22"/>
  <c r="S88" i="22"/>
  <c r="R88" i="22"/>
  <c r="Q88" i="22"/>
  <c r="S87" i="22"/>
  <c r="R87" i="22"/>
  <c r="Q87" i="22"/>
  <c r="S86" i="22"/>
  <c r="R86" i="22"/>
  <c r="Q86" i="22"/>
  <c r="S85" i="22"/>
  <c r="R85" i="22"/>
  <c r="Q85" i="22"/>
  <c r="S84" i="22"/>
  <c r="R84" i="22"/>
  <c r="Q84" i="22"/>
  <c r="S83" i="22"/>
  <c r="R83" i="22"/>
  <c r="Q83" i="22"/>
  <c r="S82" i="22"/>
  <c r="R82" i="22"/>
  <c r="Q82" i="22"/>
  <c r="S81" i="22"/>
  <c r="R81" i="22"/>
  <c r="Q81" i="22"/>
  <c r="S80" i="22"/>
  <c r="R80" i="22"/>
  <c r="Q80" i="22"/>
  <c r="S79" i="22"/>
  <c r="R79" i="22"/>
  <c r="Q79" i="22"/>
  <c r="S78" i="22"/>
  <c r="R78" i="22"/>
  <c r="Q78" i="22"/>
  <c r="S77" i="22"/>
  <c r="R77" i="22"/>
  <c r="Q77" i="22"/>
  <c r="S76" i="22"/>
  <c r="R76" i="22"/>
  <c r="Q76" i="22"/>
  <c r="S75" i="22"/>
  <c r="R75" i="22"/>
  <c r="Q75" i="22"/>
  <c r="S74" i="22"/>
  <c r="R74" i="22"/>
  <c r="Q74" i="22"/>
  <c r="S73" i="22"/>
  <c r="R73" i="22"/>
  <c r="Q73" i="22"/>
  <c r="S72" i="22"/>
  <c r="R72" i="22"/>
  <c r="Q72" i="22"/>
  <c r="S71" i="22"/>
  <c r="R71" i="22"/>
  <c r="Q71" i="22"/>
  <c r="S70" i="22"/>
  <c r="R70" i="22"/>
  <c r="Q70" i="22"/>
  <c r="S69" i="22"/>
  <c r="R69" i="22"/>
  <c r="Q69" i="22"/>
  <c r="S68" i="22"/>
  <c r="R68" i="22"/>
  <c r="Q68" i="22"/>
  <c r="S67" i="22"/>
  <c r="R67" i="22"/>
  <c r="Q67" i="22"/>
  <c r="S66" i="22"/>
  <c r="R66" i="22"/>
  <c r="Q66" i="22"/>
  <c r="S65" i="22"/>
  <c r="R65" i="22"/>
  <c r="Q65" i="22"/>
  <c r="S64" i="22"/>
  <c r="R64" i="22"/>
  <c r="Q64" i="22"/>
  <c r="S63" i="22"/>
  <c r="R63" i="22"/>
  <c r="Q63" i="22"/>
  <c r="S62" i="22"/>
  <c r="R62" i="22"/>
  <c r="Q62" i="22"/>
  <c r="S61" i="22"/>
  <c r="R61" i="22"/>
  <c r="Q61" i="22"/>
  <c r="S60" i="22"/>
  <c r="R60" i="22"/>
  <c r="Q60" i="22"/>
  <c r="S59" i="22"/>
  <c r="R59" i="22"/>
  <c r="Q59" i="22"/>
  <c r="S58" i="22"/>
  <c r="R58" i="22"/>
  <c r="Q58" i="22"/>
  <c r="S57" i="22"/>
  <c r="R57" i="22"/>
  <c r="Q57" i="22"/>
  <c r="S56" i="22"/>
  <c r="R56" i="22"/>
  <c r="Q56" i="22"/>
  <c r="S55" i="22"/>
  <c r="R55" i="22"/>
  <c r="Q55" i="22"/>
  <c r="S54" i="22"/>
  <c r="R54" i="22"/>
  <c r="Q54" i="22"/>
  <c r="S53" i="22"/>
  <c r="R53" i="22"/>
  <c r="Q53" i="22"/>
  <c r="S52" i="22"/>
  <c r="R52" i="22"/>
  <c r="Q52" i="22"/>
  <c r="S51" i="22"/>
  <c r="R51" i="22"/>
  <c r="Q51" i="22"/>
  <c r="S50" i="22"/>
  <c r="R50" i="22"/>
  <c r="Q50" i="22"/>
  <c r="S49" i="22"/>
  <c r="R49" i="22"/>
  <c r="Q49" i="22"/>
  <c r="S48" i="22"/>
  <c r="R48" i="22"/>
  <c r="Q48" i="22"/>
  <c r="S47" i="22"/>
  <c r="R47" i="22"/>
  <c r="Q47" i="22"/>
  <c r="S46" i="22"/>
  <c r="R46" i="22"/>
  <c r="Q46" i="22"/>
  <c r="S45" i="22"/>
  <c r="R45" i="22"/>
  <c r="Q45" i="22"/>
  <c r="S44" i="22"/>
  <c r="R44" i="22"/>
  <c r="Q44" i="22"/>
  <c r="S43" i="22"/>
  <c r="R43" i="22"/>
  <c r="Q43" i="22"/>
  <c r="S42" i="22"/>
  <c r="R42" i="22"/>
  <c r="Q42" i="22"/>
  <c r="S41" i="22"/>
  <c r="R41" i="22"/>
  <c r="Q41" i="22"/>
  <c r="S40" i="22"/>
  <c r="R40" i="22"/>
  <c r="Q40" i="22"/>
  <c r="S39" i="22"/>
  <c r="R39" i="22"/>
  <c r="Q39" i="22"/>
  <c r="S38" i="22"/>
  <c r="R38" i="22"/>
  <c r="Q38" i="22"/>
  <c r="S37" i="22"/>
  <c r="R37" i="22"/>
  <c r="Q37" i="22"/>
  <c r="S36" i="22"/>
  <c r="R36" i="22"/>
  <c r="Q36" i="22"/>
  <c r="S35" i="22"/>
  <c r="R35" i="22"/>
  <c r="Q35" i="22"/>
  <c r="S34" i="22"/>
  <c r="R34" i="22"/>
  <c r="Q34" i="22"/>
  <c r="S33" i="22"/>
  <c r="R33" i="22"/>
  <c r="Q33" i="22"/>
  <c r="S32" i="22"/>
  <c r="R32" i="22"/>
  <c r="Q32" i="22"/>
  <c r="S31" i="22"/>
  <c r="R31" i="22"/>
  <c r="Q31" i="22"/>
  <c r="S30" i="22"/>
  <c r="R30" i="22"/>
  <c r="Q30" i="22"/>
  <c r="S29" i="22"/>
  <c r="R29" i="22"/>
  <c r="Q29" i="22"/>
  <c r="S28" i="22"/>
  <c r="R28" i="22"/>
  <c r="Q28" i="22"/>
  <c r="S27" i="22"/>
  <c r="R27" i="22"/>
  <c r="Q27" i="22"/>
  <c r="S26" i="22"/>
  <c r="R26" i="22"/>
  <c r="Q26" i="22"/>
  <c r="S25" i="22"/>
  <c r="R25" i="22"/>
  <c r="Q25" i="22"/>
  <c r="S24" i="22"/>
  <c r="R24" i="22"/>
  <c r="Q24" i="22"/>
  <c r="S23" i="22"/>
  <c r="R23" i="22"/>
  <c r="Q23" i="22"/>
  <c r="S22" i="22"/>
  <c r="R22" i="22"/>
  <c r="Q22" i="22"/>
  <c r="S21" i="22"/>
  <c r="R21" i="22"/>
  <c r="Q21" i="22"/>
  <c r="S20" i="22"/>
  <c r="R20" i="22"/>
  <c r="Q20" i="22"/>
  <c r="S19" i="22"/>
  <c r="R19" i="22"/>
  <c r="Q19" i="22"/>
  <c r="S18" i="22"/>
  <c r="R18" i="22"/>
  <c r="Q18" i="22"/>
  <c r="S17" i="22"/>
  <c r="R17" i="22"/>
  <c r="Q17" i="22"/>
  <c r="S16" i="22"/>
  <c r="R16" i="22"/>
  <c r="Q16" i="22"/>
  <c r="S15" i="22"/>
  <c r="R15" i="22"/>
  <c r="Q15" i="22"/>
  <c r="S14" i="22"/>
  <c r="R14" i="22"/>
  <c r="Q14" i="22"/>
  <c r="S13" i="22"/>
  <c r="R13" i="22"/>
  <c r="Q13" i="22"/>
  <c r="S12" i="22"/>
  <c r="R12" i="22"/>
  <c r="Q12" i="22"/>
  <c r="S11" i="22"/>
  <c r="R11" i="22"/>
  <c r="Q11" i="22"/>
  <c r="S10" i="22"/>
  <c r="R10" i="22"/>
  <c r="Q10" i="22"/>
  <c r="S9" i="22"/>
  <c r="R9" i="22"/>
  <c r="Q9" i="22"/>
  <c r="S8" i="22"/>
  <c r="R8" i="22"/>
  <c r="Q8" i="22"/>
  <c r="S7" i="22"/>
  <c r="R7" i="22"/>
  <c r="Q7" i="22"/>
  <c r="S6" i="22"/>
  <c r="R6" i="22"/>
  <c r="Q6" i="22"/>
  <c r="S5" i="22"/>
  <c r="R5" i="22"/>
  <c r="Q5" i="22"/>
  <c r="S4" i="22"/>
  <c r="R4" i="22"/>
  <c r="Q4" i="22"/>
  <c r="S3" i="22"/>
  <c r="R3" i="22"/>
  <c r="Q3" i="22"/>
  <c r="R2" i="22"/>
  <c r="S2" i="22"/>
  <c r="Q2" i="22"/>
  <c r="R1" i="22"/>
  <c r="S1" i="22"/>
  <c r="Q1" i="22"/>
  <c r="B73" i="3"/>
  <c r="C19" i="3" s="1"/>
  <c r="B15" i="3"/>
  <c r="B16" i="3"/>
  <c r="D16" i="3" s="1"/>
  <c r="E15" i="20" s="1"/>
  <c r="B14" i="3"/>
  <c r="B75" i="15"/>
  <c r="B15" i="15"/>
  <c r="B16" i="15"/>
  <c r="B14" i="15"/>
  <c r="C33" i="17"/>
  <c r="D33" i="17"/>
  <c r="C34" i="17"/>
  <c r="D34" i="17"/>
  <c r="C35" i="17"/>
  <c r="D35" i="17"/>
  <c r="C36" i="17"/>
  <c r="D36" i="17"/>
  <c r="C37" i="17"/>
  <c r="D37" i="17"/>
  <c r="C38" i="17"/>
  <c r="D38" i="17"/>
  <c r="C39" i="17"/>
  <c r="D39" i="17"/>
  <c r="C40" i="17"/>
  <c r="D40" i="17"/>
  <c r="D32" i="17"/>
  <c r="C32" i="17"/>
  <c r="C37" i="7"/>
  <c r="B21" i="17"/>
  <c r="B20" i="17"/>
  <c r="D26" i="18"/>
  <c r="E26" i="18"/>
  <c r="D27" i="18"/>
  <c r="E27" i="18"/>
  <c r="D28" i="18"/>
  <c r="E28" i="18"/>
  <c r="D29" i="18"/>
  <c r="E29" i="18"/>
  <c r="D30" i="18"/>
  <c r="E30" i="18"/>
  <c r="D31" i="18"/>
  <c r="E31" i="18"/>
  <c r="D32" i="18"/>
  <c r="E32" i="18"/>
  <c r="D33" i="18"/>
  <c r="E33" i="18"/>
  <c r="E25" i="18"/>
  <c r="D25" i="18"/>
  <c r="C26" i="18"/>
  <c r="C27" i="18"/>
  <c r="C28" i="18"/>
  <c r="C29" i="18"/>
  <c r="C30" i="18"/>
  <c r="C31" i="18"/>
  <c r="C32" i="18"/>
  <c r="C33" i="18"/>
  <c r="C25" i="18"/>
  <c r="B26" i="18"/>
  <c r="B27" i="18"/>
  <c r="B28" i="18"/>
  <c r="B29" i="18"/>
  <c r="B30" i="18"/>
  <c r="B31" i="18"/>
  <c r="B32" i="18"/>
  <c r="B33" i="18"/>
  <c r="B74" i="18"/>
  <c r="B14" i="18"/>
  <c r="B15" i="18"/>
  <c r="B13" i="18"/>
  <c r="E29" i="2"/>
  <c r="E30" i="2"/>
  <c r="E31" i="2"/>
  <c r="E32" i="2"/>
  <c r="E33" i="2"/>
  <c r="E34" i="2"/>
  <c r="E35" i="2"/>
  <c r="E36" i="2"/>
  <c r="E28" i="2"/>
  <c r="D29" i="2"/>
  <c r="D30" i="2"/>
  <c r="D31" i="2"/>
  <c r="D32" i="2"/>
  <c r="D33" i="2"/>
  <c r="D34" i="2"/>
  <c r="D35" i="2"/>
  <c r="D36" i="2"/>
  <c r="D28" i="2"/>
  <c r="C31" i="2"/>
  <c r="C32" i="2"/>
  <c r="C33" i="2"/>
  <c r="C34" i="2"/>
  <c r="C35" i="2"/>
  <c r="C36" i="2"/>
  <c r="C17" i="2"/>
  <c r="F49" i="7"/>
  <c r="D38" i="7"/>
  <c r="E38" i="7"/>
  <c r="D39" i="7"/>
  <c r="E39" i="7"/>
  <c r="D40" i="7"/>
  <c r="E40" i="7"/>
  <c r="D41" i="7"/>
  <c r="E41" i="7"/>
  <c r="D42" i="7"/>
  <c r="E42" i="7"/>
  <c r="D43" i="7"/>
  <c r="E43" i="7"/>
  <c r="D44" i="7"/>
  <c r="E44" i="7"/>
  <c r="D45" i="7"/>
  <c r="E45" i="7"/>
  <c r="D37" i="7"/>
  <c r="C38" i="7"/>
  <c r="C39" i="7"/>
  <c r="C40" i="7"/>
  <c r="C41" i="7"/>
  <c r="C42" i="7"/>
  <c r="C43" i="7"/>
  <c r="C44" i="7"/>
  <c r="C45" i="7"/>
  <c r="B26" i="7"/>
  <c r="B27" i="7"/>
  <c r="H25" i="20" l="1"/>
  <c r="H18" i="20"/>
  <c r="H11" i="20"/>
  <c r="C23" i="9"/>
  <c r="C26" i="9" s="1"/>
  <c r="D23" i="9"/>
  <c r="D26" i="9" s="1"/>
  <c r="E23" i="9"/>
  <c r="E26" i="9" s="1"/>
  <c r="D19" i="3"/>
  <c r="F49" i="3"/>
  <c r="F50" i="3"/>
  <c r="F48" i="3"/>
  <c r="F52" i="3"/>
  <c r="F55" i="3"/>
  <c r="F53" i="3"/>
  <c r="F56" i="3"/>
  <c r="F51" i="3"/>
  <c r="F54" i="3"/>
  <c r="F68" i="3"/>
  <c r="F60" i="3"/>
  <c r="F61" i="3"/>
  <c r="F64" i="3"/>
  <c r="F63" i="3"/>
  <c r="F66" i="3"/>
  <c r="F67" i="3"/>
  <c r="F62" i="3"/>
  <c r="F65" i="3"/>
  <c r="B17" i="3"/>
  <c r="E17" i="3" s="1"/>
  <c r="E10" i="20"/>
  <c r="E17" i="20"/>
  <c r="D17" i="3"/>
  <c r="D20" i="3" s="1"/>
  <c r="C17" i="3"/>
  <c r="C20" i="3" s="1"/>
  <c r="C19" i="15"/>
  <c r="F43" i="15"/>
  <c r="F45" i="15"/>
  <c r="F46" i="15"/>
  <c r="F44" i="15"/>
  <c r="F42" i="15"/>
  <c r="F40" i="15"/>
  <c r="F39" i="15"/>
  <c r="F41" i="15"/>
  <c r="F47" i="15"/>
  <c r="B17" i="15"/>
  <c r="B20" i="15" s="1"/>
  <c r="K17" i="20"/>
  <c r="D17" i="15"/>
  <c r="D20" i="15" s="1"/>
  <c r="C17" i="15"/>
  <c r="C20" i="15" s="1"/>
  <c r="K10" i="20"/>
  <c r="B23" i="17"/>
  <c r="D23" i="17" s="1"/>
  <c r="C23" i="17"/>
  <c r="F66" i="18"/>
  <c r="F65" i="18"/>
  <c r="F68" i="18"/>
  <c r="F69" i="18"/>
  <c r="F61" i="18"/>
  <c r="F62" i="18"/>
  <c r="F67" i="18"/>
  <c r="F63" i="18"/>
  <c r="F64" i="18"/>
  <c r="D18" i="18"/>
  <c r="D17" i="20" s="1"/>
  <c r="F52" i="18"/>
  <c r="F53" i="18"/>
  <c r="F49" i="18"/>
  <c r="F57" i="18"/>
  <c r="F55" i="18"/>
  <c r="F50" i="18"/>
  <c r="F51" i="18"/>
  <c r="F56" i="18"/>
  <c r="F54" i="18"/>
  <c r="F39" i="18"/>
  <c r="F40" i="18"/>
  <c r="F41" i="18"/>
  <c r="F38" i="18"/>
  <c r="F43" i="18"/>
  <c r="F45" i="18"/>
  <c r="F42" i="18"/>
  <c r="F37" i="18"/>
  <c r="F44" i="18"/>
  <c r="F46" i="18"/>
  <c r="B16" i="18"/>
  <c r="B19" i="18" s="1"/>
  <c r="C15" i="18"/>
  <c r="D8" i="20" s="1"/>
  <c r="B73" i="7"/>
  <c r="F80" i="7"/>
  <c r="F78" i="7"/>
  <c r="F79" i="7"/>
  <c r="F77" i="7"/>
  <c r="F76" i="7"/>
  <c r="F75" i="7"/>
  <c r="F74" i="7"/>
  <c r="E73" i="7"/>
  <c r="F73" i="7"/>
  <c r="F81" i="7"/>
  <c r="D30" i="7"/>
  <c r="I17" i="20" s="1"/>
  <c r="F69" i="7"/>
  <c r="F62" i="7"/>
  <c r="F68" i="7"/>
  <c r="F67" i="7"/>
  <c r="F66" i="7"/>
  <c r="F65" i="7"/>
  <c r="F64" i="7"/>
  <c r="F63" i="7"/>
  <c r="F61" i="7"/>
  <c r="C30" i="7"/>
  <c r="I10" i="20" s="1"/>
  <c r="F56" i="7"/>
  <c r="F55" i="7"/>
  <c r="F50" i="7"/>
  <c r="F52" i="7"/>
  <c r="F57" i="7"/>
  <c r="F54" i="7"/>
  <c r="F53" i="7"/>
  <c r="E49" i="7"/>
  <c r="F51" i="7"/>
  <c r="F58" i="7"/>
  <c r="B49" i="7"/>
  <c r="E46" i="7"/>
  <c r="E58" i="7" s="1"/>
  <c r="B28" i="7"/>
  <c r="B31" i="7" s="1"/>
  <c r="D22" i="9"/>
  <c r="H15" i="20" s="1"/>
  <c r="E66" i="1"/>
  <c r="D66" i="1"/>
  <c r="J11" i="23" s="1"/>
  <c r="B65" i="1"/>
  <c r="C66" i="1"/>
  <c r="C45" i="9"/>
  <c r="D15" i="3"/>
  <c r="E14" i="20" s="1"/>
  <c r="E13" i="20"/>
  <c r="D15" i="15"/>
  <c r="K14" i="20" s="1"/>
  <c r="D20" i="17"/>
  <c r="J13" i="20" s="1"/>
  <c r="C19" i="5"/>
  <c r="F10" i="20" s="1"/>
  <c r="C14" i="5"/>
  <c r="D17" i="2"/>
  <c r="C14" i="20" s="1"/>
  <c r="D65" i="1"/>
  <c r="J10" i="23" s="1"/>
  <c r="D64" i="1"/>
  <c r="J9" i="23" s="1"/>
  <c r="D63" i="1"/>
  <c r="J8" i="23" s="1"/>
  <c r="D69" i="1"/>
  <c r="J14" i="23" s="1"/>
  <c r="C65" i="1"/>
  <c r="C64" i="1"/>
  <c r="D62" i="1"/>
  <c r="J7" i="23" s="1"/>
  <c r="B68" i="1"/>
  <c r="B67" i="1"/>
  <c r="B64" i="1"/>
  <c r="E65" i="1"/>
  <c r="B63" i="1"/>
  <c r="E64" i="1"/>
  <c r="C63" i="1"/>
  <c r="C69" i="1"/>
  <c r="B66" i="1"/>
  <c r="E67" i="1"/>
  <c r="E70" i="1"/>
  <c r="B69" i="1"/>
  <c r="C70" i="1"/>
  <c r="D70" i="1"/>
  <c r="J15" i="23" s="1"/>
  <c r="E63" i="1"/>
  <c r="F81" i="1"/>
  <c r="F82" i="1"/>
  <c r="F78" i="1"/>
  <c r="F80" i="1"/>
  <c r="F76" i="1"/>
  <c r="F74" i="1"/>
  <c r="F75" i="1"/>
  <c r="F77" i="1"/>
  <c r="F79" i="1"/>
  <c r="F58" i="1"/>
  <c r="F56" i="1"/>
  <c r="F54" i="1"/>
  <c r="F52" i="1"/>
  <c r="F55" i="1"/>
  <c r="F53" i="1"/>
  <c r="F57" i="1"/>
  <c r="F50" i="1"/>
  <c r="F51" i="1"/>
  <c r="D31" i="1"/>
  <c r="B17" i="20" s="1"/>
  <c r="F64" i="1"/>
  <c r="F65" i="1"/>
  <c r="F68" i="1"/>
  <c r="F70" i="1"/>
  <c r="F67" i="1"/>
  <c r="F66" i="1"/>
  <c r="F69" i="1"/>
  <c r="F62" i="1"/>
  <c r="F63" i="1"/>
  <c r="C68" i="1"/>
  <c r="D68" i="1"/>
  <c r="J13" i="23" s="1"/>
  <c r="C67" i="1"/>
  <c r="D67" i="1"/>
  <c r="J12" i="23" s="1"/>
  <c r="E69" i="1"/>
  <c r="B78" i="5"/>
  <c r="B78" i="15"/>
  <c r="B89" i="7"/>
  <c r="C18" i="18"/>
  <c r="D10" i="20" s="1"/>
  <c r="B77" i="18"/>
  <c r="B76" i="3"/>
  <c r="E19" i="15"/>
  <c r="D25" i="17"/>
  <c r="D22" i="17"/>
  <c r="J15" i="20" s="1"/>
  <c r="D21" i="17"/>
  <c r="J14" i="20" s="1"/>
  <c r="B84" i="17"/>
  <c r="D13" i="18"/>
  <c r="D13" i="20" s="1"/>
  <c r="E18" i="18"/>
  <c r="D24" i="20" s="1"/>
  <c r="E19" i="5"/>
  <c r="F24" i="20" s="1"/>
  <c r="D21" i="9"/>
  <c r="H14" i="20" s="1"/>
  <c r="B85" i="9"/>
  <c r="C18" i="2"/>
  <c r="C8" i="20" s="1"/>
  <c r="D18" i="2"/>
  <c r="C15" i="20" s="1"/>
  <c r="E30" i="7"/>
  <c r="I24" i="20" s="1"/>
  <c r="D27" i="7"/>
  <c r="I15" i="20" s="1"/>
  <c r="D26" i="7"/>
  <c r="I14" i="20" s="1"/>
  <c r="E68" i="1"/>
  <c r="C62" i="1"/>
  <c r="E31" i="1"/>
  <c r="B24" i="20" s="1"/>
  <c r="B90" i="1"/>
  <c r="E22" i="17"/>
  <c r="J22" i="20" s="1"/>
  <c r="E25" i="17"/>
  <c r="E14" i="3"/>
  <c r="E20" i="20" s="1"/>
  <c r="E19" i="3"/>
  <c r="C25" i="17"/>
  <c r="C22" i="17"/>
  <c r="J8" i="20" s="1"/>
  <c r="B50" i="1"/>
  <c r="B10" i="20"/>
  <c r="E18" i="2"/>
  <c r="C22" i="20" s="1"/>
  <c r="E25" i="7"/>
  <c r="E15" i="15"/>
  <c r="K21" i="20" s="1"/>
  <c r="D14" i="15"/>
  <c r="C59" i="17"/>
  <c r="C71" i="17"/>
  <c r="B61" i="17"/>
  <c r="B73" i="17"/>
  <c r="E68" i="17"/>
  <c r="E56" i="17"/>
  <c r="D74" i="17"/>
  <c r="D62" i="17"/>
  <c r="P13" i="23" s="1"/>
  <c r="E71" i="17"/>
  <c r="E59" i="17"/>
  <c r="C69" i="17"/>
  <c r="C57" i="17"/>
  <c r="B72" i="17"/>
  <c r="B60" i="17"/>
  <c r="E76" i="17"/>
  <c r="E64" i="17"/>
  <c r="C74" i="17"/>
  <c r="C62" i="17"/>
  <c r="D71" i="17"/>
  <c r="D59" i="17"/>
  <c r="P10" i="23" s="1"/>
  <c r="D76" i="17"/>
  <c r="D64" i="17"/>
  <c r="P15" i="23" s="1"/>
  <c r="B58" i="17"/>
  <c r="B70" i="17"/>
  <c r="E70" i="17"/>
  <c r="E58" i="17"/>
  <c r="B59" i="17"/>
  <c r="B71" i="17"/>
  <c r="B69" i="17"/>
  <c r="B57" i="17"/>
  <c r="D58" i="17"/>
  <c r="P9" i="23" s="1"/>
  <c r="D70" i="17"/>
  <c r="C58" i="17"/>
  <c r="C70" i="17"/>
  <c r="E21" i="17"/>
  <c r="J21" i="20" s="1"/>
  <c r="D73" i="17"/>
  <c r="D61" i="17"/>
  <c r="P12" i="23" s="1"/>
  <c r="C61" i="17"/>
  <c r="C73" i="17"/>
  <c r="B64" i="17"/>
  <c r="B76" i="17"/>
  <c r="E60" i="17"/>
  <c r="E72" i="17"/>
  <c r="B75" i="17"/>
  <c r="B63" i="17"/>
  <c r="C68" i="17"/>
  <c r="C56" i="17"/>
  <c r="C63" i="17"/>
  <c r="C75" i="17"/>
  <c r="D72" i="17"/>
  <c r="X11" i="23" s="1"/>
  <c r="X20" i="23" s="1"/>
  <c r="D60" i="17"/>
  <c r="P11" i="23" s="1"/>
  <c r="E57" i="17"/>
  <c r="E69" i="17"/>
  <c r="E73" i="17"/>
  <c r="E61" i="17"/>
  <c r="C76" i="17"/>
  <c r="C64" i="17"/>
  <c r="B68" i="17"/>
  <c r="B56" i="17"/>
  <c r="E63" i="17"/>
  <c r="E75" i="17"/>
  <c r="D63" i="17"/>
  <c r="P14" i="23" s="1"/>
  <c r="D75" i="17"/>
  <c r="X14" i="23" s="1"/>
  <c r="B74" i="17"/>
  <c r="B62" i="17"/>
  <c r="D68" i="17"/>
  <c r="D56" i="17"/>
  <c r="E62" i="17"/>
  <c r="E74" i="17"/>
  <c r="C60" i="17"/>
  <c r="C72" i="17"/>
  <c r="D57" i="17"/>
  <c r="P8" i="23" s="1"/>
  <c r="D69" i="17"/>
  <c r="B49" i="18"/>
  <c r="B61" i="18"/>
  <c r="C49" i="18"/>
  <c r="C61" i="18"/>
  <c r="B56" i="18"/>
  <c r="B68" i="18"/>
  <c r="B55" i="18"/>
  <c r="B67" i="18"/>
  <c r="D54" i="18"/>
  <c r="L12" i="23" s="1"/>
  <c r="D66" i="18"/>
  <c r="C55" i="18"/>
  <c r="C67" i="18"/>
  <c r="B51" i="18"/>
  <c r="B63" i="18"/>
  <c r="C52" i="18"/>
  <c r="C64" i="18"/>
  <c r="D68" i="18"/>
  <c r="T14" i="23" s="1"/>
  <c r="D56" i="18"/>
  <c r="L14" i="23" s="1"/>
  <c r="D52" i="18"/>
  <c r="L10" i="23" s="1"/>
  <c r="D64" i="18"/>
  <c r="E51" i="18"/>
  <c r="E63" i="18"/>
  <c r="B50" i="18"/>
  <c r="B62" i="18"/>
  <c r="D55" i="18"/>
  <c r="L13" i="23" s="1"/>
  <c r="D67" i="18"/>
  <c r="D63" i="18"/>
  <c r="D51" i="18"/>
  <c r="L9" i="23" s="1"/>
  <c r="B57" i="18"/>
  <c r="B69" i="18"/>
  <c r="D49" i="18"/>
  <c r="D61" i="18"/>
  <c r="E54" i="18"/>
  <c r="E66" i="18"/>
  <c r="E62" i="18"/>
  <c r="E50" i="18"/>
  <c r="C63" i="18"/>
  <c r="C51" i="18"/>
  <c r="C50" i="18"/>
  <c r="C62" i="18"/>
  <c r="E49" i="18"/>
  <c r="E61" i="18"/>
  <c r="D50" i="18"/>
  <c r="L8" i="23" s="1"/>
  <c r="D62" i="18"/>
  <c r="E65" i="18"/>
  <c r="E53" i="18"/>
  <c r="D65" i="18"/>
  <c r="T11" i="23" s="1"/>
  <c r="T20" i="23" s="1"/>
  <c r="D53" i="18"/>
  <c r="L11" i="23" s="1"/>
  <c r="E55" i="18"/>
  <c r="E67" i="18"/>
  <c r="C57" i="18"/>
  <c r="C69" i="18"/>
  <c r="C68" i="18"/>
  <c r="C56" i="18"/>
  <c r="B66" i="18"/>
  <c r="B54" i="18"/>
  <c r="E57" i="18"/>
  <c r="E69" i="18"/>
  <c r="B65" i="18"/>
  <c r="B53" i="18"/>
  <c r="C66" i="18"/>
  <c r="C54" i="18"/>
  <c r="D57" i="18"/>
  <c r="L15" i="23" s="1"/>
  <c r="D69" i="18"/>
  <c r="B64" i="18"/>
  <c r="B52" i="18"/>
  <c r="C53" i="18"/>
  <c r="C65" i="18"/>
  <c r="E68" i="18"/>
  <c r="E56" i="18"/>
  <c r="E52" i="18"/>
  <c r="E64" i="18"/>
  <c r="D66" i="5"/>
  <c r="U11" i="23" s="1"/>
  <c r="U20" i="23" s="1"/>
  <c r="D68" i="5"/>
  <c r="U13" i="23" s="1"/>
  <c r="U21" i="23" s="1"/>
  <c r="C66" i="5"/>
  <c r="E68" i="5"/>
  <c r="E63" i="5"/>
  <c r="C69" i="5"/>
  <c r="D70" i="5"/>
  <c r="C68" i="5"/>
  <c r="D62" i="5"/>
  <c r="B67" i="5"/>
  <c r="C64" i="5"/>
  <c r="D65" i="5"/>
  <c r="U10" i="23" s="1"/>
  <c r="U19" i="23" s="1"/>
  <c r="D67" i="5"/>
  <c r="C67" i="5"/>
  <c r="D69" i="5"/>
  <c r="U14" i="23" s="1"/>
  <c r="E62" i="5"/>
  <c r="E67" i="5"/>
  <c r="C70" i="5"/>
  <c r="E69" i="5"/>
  <c r="B62" i="5"/>
  <c r="C65" i="5"/>
  <c r="C62" i="5"/>
  <c r="B68" i="5"/>
  <c r="E66" i="5"/>
  <c r="B65" i="5"/>
  <c r="B64" i="5"/>
  <c r="E65" i="5"/>
  <c r="D64" i="5"/>
  <c r="B66" i="5"/>
  <c r="C63" i="5"/>
  <c r="B70" i="5"/>
  <c r="E64" i="5"/>
  <c r="E70" i="5"/>
  <c r="B69" i="5"/>
  <c r="E55" i="5"/>
  <c r="B57" i="5"/>
  <c r="D50" i="5"/>
  <c r="D54" i="5"/>
  <c r="M11" i="23" s="1"/>
  <c r="D52" i="5"/>
  <c r="M9" i="23" s="1"/>
  <c r="C55" i="5"/>
  <c r="B55" i="5"/>
  <c r="C50" i="5"/>
  <c r="C59" i="5" s="1"/>
  <c r="E52" i="5"/>
  <c r="D55" i="5"/>
  <c r="M12" i="23" s="1"/>
  <c r="C58" i="5"/>
  <c r="B56" i="5"/>
  <c r="D58" i="5"/>
  <c r="M15" i="23" s="1"/>
  <c r="C51" i="5"/>
  <c r="C57" i="5"/>
  <c r="B52" i="5"/>
  <c r="D51" i="5"/>
  <c r="M8" i="23" s="1"/>
  <c r="E56" i="5"/>
  <c r="B53" i="5"/>
  <c r="E51" i="5"/>
  <c r="B58" i="5"/>
  <c r="C53" i="5"/>
  <c r="E57" i="5"/>
  <c r="B54" i="5"/>
  <c r="E58" i="5"/>
  <c r="D53" i="5"/>
  <c r="M10" i="23" s="1"/>
  <c r="D57" i="5"/>
  <c r="M14" i="23" s="1"/>
  <c r="E53" i="5"/>
  <c r="E54" i="5"/>
  <c r="D56" i="5"/>
  <c r="M13" i="23" s="1"/>
  <c r="C56" i="5"/>
  <c r="B50" i="5"/>
  <c r="B59" i="5" s="1"/>
  <c r="B51" i="5"/>
  <c r="C52" i="5"/>
  <c r="E50" i="5"/>
  <c r="C54" i="5"/>
  <c r="B45" i="5"/>
  <c r="C39" i="5"/>
  <c r="C45" i="5"/>
  <c r="C43" i="5"/>
  <c r="D38" i="5"/>
  <c r="E46" i="5"/>
  <c r="B39" i="5"/>
  <c r="B43" i="5"/>
  <c r="C38" i="5"/>
  <c r="D39" i="5"/>
  <c r="E8" i="23" s="1"/>
  <c r="E42" i="5"/>
  <c r="D44" i="5"/>
  <c r="E13" i="23" s="1"/>
  <c r="C40" i="5"/>
  <c r="E40" i="5"/>
  <c r="D40" i="5"/>
  <c r="E9" i="23" s="1"/>
  <c r="E43" i="5"/>
  <c r="B38" i="5"/>
  <c r="E39" i="5"/>
  <c r="C41" i="5"/>
  <c r="E45" i="5"/>
  <c r="B41" i="5"/>
  <c r="B46" i="5"/>
  <c r="E41" i="5"/>
  <c r="C46" i="5"/>
  <c r="B44" i="5"/>
  <c r="E38" i="5"/>
  <c r="C44" i="5"/>
  <c r="B42" i="5"/>
  <c r="D45" i="5"/>
  <c r="E14" i="23" s="1"/>
  <c r="C42" i="5"/>
  <c r="D43" i="5"/>
  <c r="E12" i="23" s="1"/>
  <c r="E44" i="5"/>
  <c r="D41" i="5"/>
  <c r="E10" i="23" s="1"/>
  <c r="D42" i="5"/>
  <c r="E11" i="23" s="1"/>
  <c r="D46" i="5"/>
  <c r="E15" i="23" s="1"/>
  <c r="B40" i="5"/>
  <c r="E54" i="2"/>
  <c r="E66" i="2"/>
  <c r="B55" i="2"/>
  <c r="B67" i="2"/>
  <c r="D72" i="2"/>
  <c r="D60" i="2"/>
  <c r="K15" i="23" s="1"/>
  <c r="E52" i="2"/>
  <c r="E64" i="2"/>
  <c r="E65" i="2"/>
  <c r="E53" i="2"/>
  <c r="D52" i="2"/>
  <c r="D64" i="2"/>
  <c r="D71" i="2"/>
  <c r="S14" i="23" s="1"/>
  <c r="D59" i="2"/>
  <c r="K14" i="23" s="1"/>
  <c r="E70" i="2"/>
  <c r="E58" i="2"/>
  <c r="E60" i="2"/>
  <c r="E72" i="2"/>
  <c r="C71" i="2"/>
  <c r="C59" i="2"/>
  <c r="D58" i="2"/>
  <c r="K13" i="23" s="1"/>
  <c r="D70" i="2"/>
  <c r="E71" i="2"/>
  <c r="E59" i="2"/>
  <c r="B72" i="2"/>
  <c r="B60" i="2"/>
  <c r="C70" i="2"/>
  <c r="C58" i="2"/>
  <c r="D57" i="2"/>
  <c r="K12" i="23" s="1"/>
  <c r="D69" i="2"/>
  <c r="B59" i="2"/>
  <c r="B71" i="2"/>
  <c r="C57" i="2"/>
  <c r="C69" i="2"/>
  <c r="D68" i="2"/>
  <c r="S11" i="23" s="1"/>
  <c r="S20" i="23" s="1"/>
  <c r="D56" i="2"/>
  <c r="K11" i="23" s="1"/>
  <c r="E57" i="2"/>
  <c r="E69" i="2"/>
  <c r="D53" i="2"/>
  <c r="K8" i="23" s="1"/>
  <c r="D65" i="2"/>
  <c r="S8" i="23" s="1"/>
  <c r="C72" i="2"/>
  <c r="C60" i="2"/>
  <c r="D55" i="2"/>
  <c r="K10" i="23" s="1"/>
  <c r="D67" i="2"/>
  <c r="S10" i="23" s="1"/>
  <c r="S19" i="23" s="1"/>
  <c r="B68" i="2"/>
  <c r="B56" i="2"/>
  <c r="B70" i="2"/>
  <c r="B58" i="2"/>
  <c r="C68" i="2"/>
  <c r="C56" i="2"/>
  <c r="E68" i="2"/>
  <c r="E56" i="2"/>
  <c r="B69" i="2"/>
  <c r="B57" i="2"/>
  <c r="C55" i="2"/>
  <c r="C67" i="2"/>
  <c r="D66" i="2"/>
  <c r="S9" i="23" s="1"/>
  <c r="D54" i="2"/>
  <c r="K9" i="23" s="1"/>
  <c r="E55" i="2"/>
  <c r="E67" i="2"/>
  <c r="E65" i="7"/>
  <c r="E77" i="7"/>
  <c r="E81" i="7"/>
  <c r="E69" i="7"/>
  <c r="B77" i="7"/>
  <c r="B65" i="7"/>
  <c r="C66" i="7"/>
  <c r="C78" i="7"/>
  <c r="D69" i="7"/>
  <c r="O15" i="23" s="1"/>
  <c r="D81" i="7"/>
  <c r="D65" i="7"/>
  <c r="O11" i="23" s="1"/>
  <c r="D77" i="7"/>
  <c r="W11" i="23" s="1"/>
  <c r="W20" i="23" s="1"/>
  <c r="B61" i="7"/>
  <c r="B64" i="7"/>
  <c r="B76" i="7"/>
  <c r="B75" i="7"/>
  <c r="B63" i="7"/>
  <c r="C64" i="7"/>
  <c r="C76" i="7"/>
  <c r="D80" i="7"/>
  <c r="W14" i="23" s="1"/>
  <c r="D68" i="7"/>
  <c r="O14" i="23" s="1"/>
  <c r="D76" i="7"/>
  <c r="D64" i="7"/>
  <c r="O10" i="23" s="1"/>
  <c r="E80" i="7"/>
  <c r="E68" i="7"/>
  <c r="C75" i="7"/>
  <c r="C63" i="7"/>
  <c r="E67" i="7"/>
  <c r="E79" i="7"/>
  <c r="E63" i="7"/>
  <c r="E75" i="7"/>
  <c r="C61" i="7"/>
  <c r="C73" i="7"/>
  <c r="D63" i="7"/>
  <c r="O9" i="23" s="1"/>
  <c r="D75" i="7"/>
  <c r="C79" i="7"/>
  <c r="C67" i="7"/>
  <c r="C77" i="7"/>
  <c r="C65" i="7"/>
  <c r="B74" i="7"/>
  <c r="B62" i="7"/>
  <c r="C74" i="7"/>
  <c r="C62" i="7"/>
  <c r="C81" i="7"/>
  <c r="C69" i="7"/>
  <c r="D61" i="7"/>
  <c r="D73" i="7"/>
  <c r="E78" i="7"/>
  <c r="E66" i="7"/>
  <c r="E74" i="7"/>
  <c r="E62" i="7"/>
  <c r="B66" i="7"/>
  <c r="B78" i="7"/>
  <c r="E76" i="7"/>
  <c r="E64" i="7"/>
  <c r="B81" i="7"/>
  <c r="B69" i="7"/>
  <c r="D67" i="7"/>
  <c r="O13" i="23" s="1"/>
  <c r="D79" i="7"/>
  <c r="B68" i="7"/>
  <c r="B80" i="7"/>
  <c r="B67" i="7"/>
  <c r="B79" i="7"/>
  <c r="C80" i="7"/>
  <c r="C68" i="7"/>
  <c r="E61" i="7"/>
  <c r="D66" i="7"/>
  <c r="O12" i="23" s="1"/>
  <c r="D78" i="7"/>
  <c r="D74" i="7"/>
  <c r="D62" i="7"/>
  <c r="O8" i="23" s="1"/>
  <c r="B62" i="1"/>
  <c r="B70" i="1"/>
  <c r="E76" i="1"/>
  <c r="B81" i="1"/>
  <c r="D75" i="1"/>
  <c r="R8" i="23" s="1"/>
  <c r="C82" i="1"/>
  <c r="E74" i="1"/>
  <c r="B80" i="1"/>
  <c r="D80" i="1"/>
  <c r="R13" i="23" s="1"/>
  <c r="R21" i="23" s="1"/>
  <c r="C79" i="1"/>
  <c r="D79" i="1"/>
  <c r="R12" i="23" s="1"/>
  <c r="R22" i="23" s="1"/>
  <c r="E80" i="1"/>
  <c r="C75" i="1"/>
  <c r="C81" i="1"/>
  <c r="B79" i="1"/>
  <c r="C78" i="1"/>
  <c r="D78" i="1"/>
  <c r="R11" i="23" s="1"/>
  <c r="R20" i="23" s="1"/>
  <c r="E79" i="1"/>
  <c r="C74" i="1"/>
  <c r="D74" i="1"/>
  <c r="R7" i="23" s="1"/>
  <c r="E75" i="1"/>
  <c r="C80" i="1"/>
  <c r="B78" i="1"/>
  <c r="C77" i="1"/>
  <c r="D77" i="1"/>
  <c r="R10" i="23" s="1"/>
  <c r="R19" i="23" s="1"/>
  <c r="E78" i="1"/>
  <c r="B82" i="1"/>
  <c r="B74" i="1"/>
  <c r="D82" i="1"/>
  <c r="R15" i="23" s="1"/>
  <c r="D81" i="1"/>
  <c r="R14" i="23" s="1"/>
  <c r="E82" i="1"/>
  <c r="E81" i="1"/>
  <c r="B77" i="1"/>
  <c r="B76" i="1"/>
  <c r="B75" i="1"/>
  <c r="C76" i="1"/>
  <c r="D76" i="1"/>
  <c r="R9" i="23" s="1"/>
  <c r="E77" i="1"/>
  <c r="E26" i="7"/>
  <c r="I21" i="20" s="1"/>
  <c r="B47" i="2"/>
  <c r="D20" i="9"/>
  <c r="H13" i="20" s="1"/>
  <c r="D42" i="18"/>
  <c r="E14" i="18"/>
  <c r="D21" i="20" s="1"/>
  <c r="D15" i="18"/>
  <c r="D15" i="20" s="1"/>
  <c r="D14" i="18"/>
  <c r="D14" i="20" s="1"/>
  <c r="E20" i="9"/>
  <c r="C22" i="9"/>
  <c r="H8" i="20" s="1"/>
  <c r="E17" i="2"/>
  <c r="C21" i="20" s="1"/>
  <c r="E20" i="17"/>
  <c r="J20" i="20" s="1"/>
  <c r="C16" i="15"/>
  <c r="K8" i="20" s="1"/>
  <c r="C16" i="5"/>
  <c r="F8" i="20" s="1"/>
  <c r="E15" i="5"/>
  <c r="F21" i="20" s="1"/>
  <c r="C15" i="5"/>
  <c r="F7" i="20" s="1"/>
  <c r="D16" i="5"/>
  <c r="F15" i="20" s="1"/>
  <c r="D14" i="5"/>
  <c r="D15" i="5"/>
  <c r="F14" i="20" s="1"/>
  <c r="E14" i="5"/>
  <c r="E16" i="5"/>
  <c r="F22" i="20" s="1"/>
  <c r="E16" i="3"/>
  <c r="E22" i="20" s="1"/>
  <c r="E14" i="15"/>
  <c r="E15" i="3"/>
  <c r="E21" i="20" s="1"/>
  <c r="E13" i="18"/>
  <c r="D20" i="20" s="1"/>
  <c r="E16" i="15"/>
  <c r="K22" i="20" s="1"/>
  <c r="E15" i="18"/>
  <c r="D22" i="20" s="1"/>
  <c r="E22" i="9"/>
  <c r="H22" i="20" s="1"/>
  <c r="E27" i="7"/>
  <c r="I22" i="20" s="1"/>
  <c r="E21" i="9"/>
  <c r="H21" i="20" s="1"/>
  <c r="D16" i="15"/>
  <c r="K15" i="20" s="1"/>
  <c r="C21" i="9"/>
  <c r="H7" i="20" s="1"/>
  <c r="D25" i="7"/>
  <c r="E41" i="17"/>
  <c r="E53" i="17" s="1"/>
  <c r="B55" i="7"/>
  <c r="C56" i="7"/>
  <c r="D54" i="7"/>
  <c r="C43" i="2"/>
  <c r="B49" i="17"/>
  <c r="B52" i="7"/>
  <c r="C53" i="7"/>
  <c r="E56" i="7"/>
  <c r="E52" i="7"/>
  <c r="B53" i="1"/>
  <c r="C54" i="1"/>
  <c r="D54" i="1"/>
  <c r="C52" i="7"/>
  <c r="E51" i="17"/>
  <c r="C49" i="17"/>
  <c r="D46" i="17"/>
  <c r="C7" i="20"/>
  <c r="E6" i="20"/>
  <c r="B42" i="18"/>
  <c r="D44" i="2"/>
  <c r="E45" i="2"/>
  <c r="B41" i="18"/>
  <c r="C42" i="18"/>
  <c r="D45" i="18"/>
  <c r="D41" i="18"/>
  <c r="C49" i="7"/>
  <c r="C20" i="9"/>
  <c r="E45" i="18"/>
  <c r="C14" i="18"/>
  <c r="D7" i="20" s="1"/>
  <c r="C41" i="18"/>
  <c r="E44" i="18"/>
  <c r="B51" i="17"/>
  <c r="C44" i="17"/>
  <c r="C51" i="17"/>
  <c r="D48" i="17"/>
  <c r="E45" i="17"/>
  <c r="D40" i="2"/>
  <c r="D41" i="2"/>
  <c r="C21" i="17"/>
  <c r="J7" i="20" s="1"/>
  <c r="B48" i="17"/>
  <c r="E52" i="17"/>
  <c r="C50" i="17"/>
  <c r="D47" i="17"/>
  <c r="C48" i="2"/>
  <c r="E48" i="2"/>
  <c r="C15" i="3"/>
  <c r="E7" i="20" s="1"/>
  <c r="C14" i="15"/>
  <c r="C15" i="15"/>
  <c r="K7" i="20" s="1"/>
  <c r="E42" i="18"/>
  <c r="C44" i="18"/>
  <c r="E40" i="18"/>
  <c r="D40" i="18"/>
  <c r="C40" i="18"/>
  <c r="B34" i="18"/>
  <c r="B46" i="18" s="1"/>
  <c r="C39" i="18"/>
  <c r="C34" i="18"/>
  <c r="C46" i="18" s="1"/>
  <c r="D44" i="18"/>
  <c r="B43" i="18"/>
  <c r="E37" i="18"/>
  <c r="D38" i="18"/>
  <c r="E41" i="18"/>
  <c r="E34" i="18"/>
  <c r="E46" i="18" s="1"/>
  <c r="D34" i="18"/>
  <c r="D46" i="18" s="1"/>
  <c r="B39" i="18"/>
  <c r="B37" i="18"/>
  <c r="E39" i="18"/>
  <c r="B45" i="18"/>
  <c r="C37" i="18"/>
  <c r="C38" i="18"/>
  <c r="D43" i="18"/>
  <c r="D39" i="18"/>
  <c r="B38" i="18"/>
  <c r="E43" i="18"/>
  <c r="C43" i="18"/>
  <c r="B44" i="18"/>
  <c r="C45" i="18"/>
  <c r="D37" i="18"/>
  <c r="E38" i="18"/>
  <c r="C46" i="2"/>
  <c r="D45" i="2"/>
  <c r="E46" i="2"/>
  <c r="C47" i="2"/>
  <c r="E44" i="2"/>
  <c r="B48" i="2"/>
  <c r="E47" i="2"/>
  <c r="C45" i="2"/>
  <c r="B46" i="2"/>
  <c r="B45" i="2"/>
  <c r="D42" i="2"/>
  <c r="E43" i="2"/>
  <c r="D47" i="2"/>
  <c r="E42" i="2"/>
  <c r="C44" i="2"/>
  <c r="D37" i="2"/>
  <c r="D49" i="2" s="1"/>
  <c r="D46" i="2"/>
  <c r="D43" i="2"/>
  <c r="B44" i="2"/>
  <c r="B43" i="2"/>
  <c r="D48" i="2"/>
  <c r="E40" i="2"/>
  <c r="E41" i="2"/>
  <c r="E37" i="2"/>
  <c r="E49" i="2" s="1"/>
  <c r="D51" i="7"/>
  <c r="B54" i="7"/>
  <c r="E57" i="7"/>
  <c r="C55" i="7"/>
  <c r="B53" i="7"/>
  <c r="C54" i="7"/>
  <c r="D57" i="7"/>
  <c r="D53" i="7"/>
  <c r="E51" i="7"/>
  <c r="C26" i="7"/>
  <c r="I7" i="20" s="1"/>
  <c r="D52" i="7"/>
  <c r="C51" i="7"/>
  <c r="E55" i="7"/>
  <c r="B57" i="7"/>
  <c r="C50" i="7"/>
  <c r="D55" i="7"/>
  <c r="B51" i="7"/>
  <c r="D56" i="7"/>
  <c r="B50" i="7"/>
  <c r="B56" i="7"/>
  <c r="C57" i="7"/>
  <c r="D49" i="7"/>
  <c r="E54" i="7"/>
  <c r="E50" i="7"/>
  <c r="C25" i="7"/>
  <c r="D50" i="7"/>
  <c r="E53" i="7"/>
  <c r="E55" i="1"/>
  <c r="B57" i="1"/>
  <c r="B51" i="1"/>
  <c r="C52" i="1"/>
  <c r="D52" i="1"/>
  <c r="E53" i="1"/>
  <c r="B52" i="1"/>
  <c r="C53" i="1"/>
  <c r="D53" i="1"/>
  <c r="E54" i="1"/>
  <c r="C51" i="1"/>
  <c r="D50" i="1"/>
  <c r="E52" i="1"/>
  <c r="C50" i="1"/>
  <c r="C58" i="1"/>
  <c r="B58" i="1"/>
  <c r="D57" i="1"/>
  <c r="B55" i="1"/>
  <c r="D56" i="1"/>
  <c r="E57" i="1"/>
  <c r="B54" i="1"/>
  <c r="C55" i="1"/>
  <c r="E56" i="1"/>
  <c r="C57" i="1"/>
  <c r="E58" i="1"/>
  <c r="E51" i="1"/>
  <c r="C56" i="1"/>
  <c r="E50" i="1"/>
  <c r="D58" i="1"/>
  <c r="D51" i="1"/>
  <c r="B56" i="1"/>
  <c r="C16" i="3"/>
  <c r="E8" i="20" s="1"/>
  <c r="B41" i="17"/>
  <c r="B53" i="17" s="1"/>
  <c r="B50" i="17"/>
  <c r="D44" i="17"/>
  <c r="E50" i="17"/>
  <c r="C48" i="17"/>
  <c r="D45" i="17"/>
  <c r="E44" i="17"/>
  <c r="D50" i="17"/>
  <c r="E47" i="17"/>
  <c r="C45" i="17"/>
  <c r="D41" i="17"/>
  <c r="D53" i="17" s="1"/>
  <c r="C41" i="17"/>
  <c r="C53" i="17" s="1"/>
  <c r="C20" i="17"/>
  <c r="J6" i="20" s="1"/>
  <c r="B47" i="17"/>
  <c r="D52" i="17"/>
  <c r="E49" i="17"/>
  <c r="C47" i="17"/>
  <c r="B46" i="17"/>
  <c r="C52" i="17"/>
  <c r="D49" i="17"/>
  <c r="E46" i="17"/>
  <c r="B44" i="17"/>
  <c r="B45" i="17"/>
  <c r="B52" i="17"/>
  <c r="D51" i="17"/>
  <c r="E48" i="17"/>
  <c r="C46" i="17"/>
  <c r="B40" i="18"/>
  <c r="C13" i="18"/>
  <c r="D6" i="20" s="1"/>
  <c r="D46" i="7"/>
  <c r="D58" i="7" s="1"/>
  <c r="C46" i="7"/>
  <c r="C58" i="7" s="1"/>
  <c r="B46" i="7"/>
  <c r="B58" i="7" s="1"/>
  <c r="C27" i="7"/>
  <c r="I8" i="20" s="1"/>
  <c r="E26" i="1"/>
  <c r="B20" i="20" s="1"/>
  <c r="B28" i="1"/>
  <c r="E28" i="1" s="1"/>
  <c r="B22" i="20" s="1"/>
  <c r="E23" i="18"/>
  <c r="D23" i="18"/>
  <c r="C23" i="18"/>
  <c r="E30" i="17"/>
  <c r="D30" i="17"/>
  <c r="C30" i="17"/>
  <c r="E24" i="15"/>
  <c r="D24" i="15"/>
  <c r="C24" i="15"/>
  <c r="C31" i="7" l="1"/>
  <c r="E31" i="7"/>
  <c r="D31" i="7"/>
  <c r="B29" i="1"/>
  <c r="B32" i="1" s="1"/>
  <c r="J23" i="23"/>
  <c r="R18" i="23"/>
  <c r="R23" i="23"/>
  <c r="F69" i="3"/>
  <c r="B20" i="3"/>
  <c r="F57" i="3"/>
  <c r="E24" i="20"/>
  <c r="E20" i="3"/>
  <c r="E23" i="20"/>
  <c r="E17" i="15"/>
  <c r="E20" i="15" s="1"/>
  <c r="K24" i="20"/>
  <c r="E65" i="17"/>
  <c r="E77" i="17"/>
  <c r="C65" i="17"/>
  <c r="C77" i="17"/>
  <c r="P7" i="23"/>
  <c r="P18" i="23" s="1"/>
  <c r="D65" i="17"/>
  <c r="B65" i="17"/>
  <c r="D77" i="17"/>
  <c r="B77" i="17"/>
  <c r="B26" i="17"/>
  <c r="E23" i="17"/>
  <c r="E26" i="17" s="1"/>
  <c r="J10" i="20"/>
  <c r="C26" i="17"/>
  <c r="J17" i="20"/>
  <c r="D26" i="17"/>
  <c r="J24" i="20"/>
  <c r="J16" i="20"/>
  <c r="C19" i="18"/>
  <c r="E19" i="18"/>
  <c r="L7" i="23"/>
  <c r="L23" i="23" s="1"/>
  <c r="D58" i="18"/>
  <c r="C70" i="18"/>
  <c r="F58" i="18"/>
  <c r="F70" i="18"/>
  <c r="C58" i="18"/>
  <c r="B70" i="18"/>
  <c r="B58" i="18"/>
  <c r="E70" i="18"/>
  <c r="E58" i="18"/>
  <c r="D70" i="18"/>
  <c r="E16" i="18"/>
  <c r="D16" i="18"/>
  <c r="D19" i="18" s="1"/>
  <c r="C16" i="18"/>
  <c r="E17" i="5"/>
  <c r="E7" i="23"/>
  <c r="D47" i="5"/>
  <c r="B71" i="5"/>
  <c r="D17" i="5"/>
  <c r="E47" i="5"/>
  <c r="U7" i="23"/>
  <c r="U18" i="23" s="1"/>
  <c r="D71" i="5"/>
  <c r="C47" i="5"/>
  <c r="E71" i="5"/>
  <c r="C17" i="5"/>
  <c r="B47" i="5"/>
  <c r="E59" i="5"/>
  <c r="M7" i="23"/>
  <c r="D59" i="5"/>
  <c r="C71" i="5"/>
  <c r="F20" i="20"/>
  <c r="F23" i="20" s="1"/>
  <c r="F13" i="20"/>
  <c r="F9" i="20" s="1"/>
  <c r="E73" i="2"/>
  <c r="S7" i="23"/>
  <c r="S18" i="23" s="1"/>
  <c r="D73" i="2"/>
  <c r="E61" i="2"/>
  <c r="K7" i="23"/>
  <c r="K18" i="23" s="1"/>
  <c r="D61" i="2"/>
  <c r="D82" i="7"/>
  <c r="C82" i="7"/>
  <c r="F82" i="7"/>
  <c r="E82" i="7"/>
  <c r="B82" i="7"/>
  <c r="C70" i="7"/>
  <c r="O7" i="23"/>
  <c r="D70" i="7"/>
  <c r="B70" i="7"/>
  <c r="F70" i="7"/>
  <c r="E70" i="7"/>
  <c r="I20" i="20"/>
  <c r="I23" i="20" s="1"/>
  <c r="E28" i="7"/>
  <c r="I6" i="20"/>
  <c r="I9" i="20" s="1"/>
  <c r="C28" i="7"/>
  <c r="I13" i="20"/>
  <c r="I16" i="20" s="1"/>
  <c r="D28" i="7"/>
  <c r="W7" i="23"/>
  <c r="W10" i="23"/>
  <c r="W19" i="23" s="1"/>
  <c r="W12" i="23"/>
  <c r="W22" i="23" s="1"/>
  <c r="W15" i="23"/>
  <c r="W8" i="23"/>
  <c r="W13" i="23"/>
  <c r="W21" i="23" s="1"/>
  <c r="W9" i="23"/>
  <c r="T7" i="23"/>
  <c r="T8" i="23"/>
  <c r="T10" i="23"/>
  <c r="T19" i="23" s="1"/>
  <c r="T15" i="23"/>
  <c r="T9" i="23"/>
  <c r="T13" i="23"/>
  <c r="T21" i="23" s="1"/>
  <c r="T12" i="23"/>
  <c r="T22" i="23" s="1"/>
  <c r="D23" i="20"/>
  <c r="R17" i="23"/>
  <c r="S13" i="23"/>
  <c r="S21" i="23" s="1"/>
  <c r="S15" i="23"/>
  <c r="S12" i="23"/>
  <c r="S22" i="23" s="1"/>
  <c r="S17" i="23"/>
  <c r="J23" i="20"/>
  <c r="X10" i="23"/>
  <c r="X19" i="23" s="1"/>
  <c r="X7" i="23"/>
  <c r="X18" i="23" s="1"/>
  <c r="X9" i="23"/>
  <c r="X13" i="23"/>
  <c r="X21" i="23" s="1"/>
  <c r="X8" i="23"/>
  <c r="X12" i="23"/>
  <c r="X22" i="23" s="1"/>
  <c r="X15" i="23"/>
  <c r="J9" i="20"/>
  <c r="U15" i="23"/>
  <c r="U12" i="23"/>
  <c r="U22" i="23" s="1"/>
  <c r="U9" i="23"/>
  <c r="U17" i="23" s="1"/>
  <c r="K21" i="23"/>
  <c r="E19" i="23"/>
  <c r="P19" i="23"/>
  <c r="O19" i="23"/>
  <c r="L20" i="23"/>
  <c r="K19" i="23"/>
  <c r="M19" i="23"/>
  <c r="J21" i="23"/>
  <c r="J20" i="23"/>
  <c r="O17" i="23"/>
  <c r="K20" i="23"/>
  <c r="P17" i="23"/>
  <c r="J18" i="23"/>
  <c r="J22" i="23"/>
  <c r="K22" i="23"/>
  <c r="L21" i="23"/>
  <c r="L22" i="23"/>
  <c r="P20" i="23"/>
  <c r="J19" i="23"/>
  <c r="M20" i="23"/>
  <c r="E22" i="23"/>
  <c r="M22" i="23"/>
  <c r="O22" i="23"/>
  <c r="E18" i="23"/>
  <c r="M17" i="23"/>
  <c r="P21" i="23"/>
  <c r="E21" i="23"/>
  <c r="O21" i="23"/>
  <c r="O20" i="23"/>
  <c r="K17" i="23"/>
  <c r="L17" i="23"/>
  <c r="L19" i="23"/>
  <c r="P22" i="23"/>
  <c r="J17" i="23"/>
  <c r="E20" i="23"/>
  <c r="E17" i="23"/>
  <c r="M21" i="23"/>
  <c r="E16" i="20"/>
  <c r="D9" i="20"/>
  <c r="E9" i="20"/>
  <c r="D16" i="20"/>
  <c r="F83" i="1"/>
  <c r="F71" i="1"/>
  <c r="B83" i="1"/>
  <c r="F59" i="1"/>
  <c r="D59" i="1"/>
  <c r="E71" i="1"/>
  <c r="D83" i="1"/>
  <c r="C83" i="1"/>
  <c r="B59" i="1"/>
  <c r="B71" i="1"/>
  <c r="C71" i="1"/>
  <c r="D71" i="1"/>
  <c r="C59" i="1"/>
  <c r="E83" i="1"/>
  <c r="E59" i="1"/>
  <c r="E27" i="1"/>
  <c r="B21" i="20" s="1"/>
  <c r="B23" i="20" s="1"/>
  <c r="K13" i="20"/>
  <c r="K16" i="20" s="1"/>
  <c r="H7" i="23"/>
  <c r="H10" i="23"/>
  <c r="H11" i="23"/>
  <c r="H14" i="23"/>
  <c r="H15" i="23"/>
  <c r="H8" i="23"/>
  <c r="H9" i="23"/>
  <c r="H13" i="23"/>
  <c r="H12" i="23"/>
  <c r="D13" i="23"/>
  <c r="D7" i="23"/>
  <c r="D8" i="23"/>
  <c r="D14" i="23"/>
  <c r="D10" i="23"/>
  <c r="D12" i="23"/>
  <c r="D11" i="23"/>
  <c r="D15" i="23"/>
  <c r="D9" i="23"/>
  <c r="H6" i="20"/>
  <c r="H9" i="20" s="1"/>
  <c r="H20" i="20"/>
  <c r="H23" i="20" s="1"/>
  <c r="H16" i="20"/>
  <c r="C9" i="23"/>
  <c r="C10" i="23"/>
  <c r="C12" i="23"/>
  <c r="C13" i="23"/>
  <c r="C8" i="23"/>
  <c r="C7" i="23"/>
  <c r="C11" i="23"/>
  <c r="C15" i="23"/>
  <c r="C14" i="23"/>
  <c r="G10" i="23"/>
  <c r="G15" i="23"/>
  <c r="G8" i="23"/>
  <c r="G7" i="23"/>
  <c r="G14" i="23"/>
  <c r="G12" i="23"/>
  <c r="G13" i="23"/>
  <c r="G11" i="23"/>
  <c r="G9" i="23"/>
  <c r="B7" i="23"/>
  <c r="B9" i="23"/>
  <c r="B13" i="23"/>
  <c r="B14" i="23"/>
  <c r="B10" i="23"/>
  <c r="B11" i="23"/>
  <c r="B8" i="23"/>
  <c r="B12" i="23"/>
  <c r="B22" i="23" s="1"/>
  <c r="B15" i="23"/>
  <c r="K20" i="20"/>
  <c r="K23" i="20" s="1"/>
  <c r="K6" i="20"/>
  <c r="K9" i="20" s="1"/>
  <c r="C27" i="1"/>
  <c r="B7" i="20" s="1"/>
  <c r="D27" i="1"/>
  <c r="B14" i="20" s="1"/>
  <c r="C28" i="1"/>
  <c r="B8" i="20" s="1"/>
  <c r="D28" i="1"/>
  <c r="B15" i="20" s="1"/>
  <c r="C26" i="1"/>
  <c r="B6" i="20" s="1"/>
  <c r="D26" i="1"/>
  <c r="B13" i="20" s="1"/>
  <c r="D23" i="23" l="1"/>
  <c r="T18" i="23"/>
  <c r="T23" i="23"/>
  <c r="E29" i="1"/>
  <c r="D29" i="1"/>
  <c r="C29" i="1"/>
  <c r="B16" i="20"/>
  <c r="G23" i="23"/>
  <c r="O18" i="23"/>
  <c r="O23" i="23"/>
  <c r="W18" i="23"/>
  <c r="W23" i="23"/>
  <c r="B23" i="23"/>
  <c r="E32" i="1"/>
  <c r="D32" i="1"/>
  <c r="C32" i="1"/>
  <c r="F16" i="20"/>
  <c r="L18" i="23"/>
  <c r="M18" i="23"/>
  <c r="T17" i="23"/>
  <c r="W17" i="23"/>
  <c r="X17" i="23"/>
  <c r="B20" i="23"/>
  <c r="G21" i="23"/>
  <c r="G17" i="23"/>
  <c r="C21" i="23"/>
  <c r="H22" i="23"/>
  <c r="H18" i="23"/>
  <c r="B19" i="23"/>
  <c r="B18" i="23"/>
  <c r="G22" i="23"/>
  <c r="C20" i="23"/>
  <c r="C22" i="23"/>
  <c r="D20" i="23"/>
  <c r="D17" i="23"/>
  <c r="H21" i="23"/>
  <c r="G19" i="23"/>
  <c r="C18" i="23"/>
  <c r="C19" i="23"/>
  <c r="D22" i="23"/>
  <c r="D18" i="23"/>
  <c r="H20" i="23"/>
  <c r="B17" i="23"/>
  <c r="B21" i="23"/>
  <c r="G20" i="23"/>
  <c r="G18" i="23"/>
  <c r="C17" i="23"/>
  <c r="D19" i="23"/>
  <c r="D21" i="23"/>
  <c r="H17" i="23"/>
  <c r="H19" i="23"/>
  <c r="B9" i="20"/>
  <c r="B21" i="2"/>
  <c r="C29" i="2"/>
  <c r="C30" i="2"/>
  <c r="E30" i="9"/>
  <c r="E43" i="9" s="1"/>
  <c r="D30" i="9"/>
  <c r="D43" i="9" s="1"/>
  <c r="C30" i="9"/>
  <c r="C43" i="9" s="1"/>
  <c r="E35" i="7"/>
  <c r="D35" i="7"/>
  <c r="C35" i="7"/>
  <c r="B19" i="2" l="1"/>
  <c r="B22" i="2" s="1"/>
  <c r="E22" i="2" s="1"/>
  <c r="D21" i="2"/>
  <c r="C17" i="20" s="1"/>
  <c r="C21" i="2"/>
  <c r="C10" i="20" s="1"/>
  <c r="E21" i="2"/>
  <c r="C24" i="20" s="1"/>
  <c r="E53" i="9"/>
  <c r="E65" i="9"/>
  <c r="E77" i="9"/>
  <c r="E45" i="9"/>
  <c r="E57" i="9"/>
  <c r="E69" i="9"/>
  <c r="D76" i="9"/>
  <c r="V14" i="23" s="1"/>
  <c r="D52" i="9"/>
  <c r="F14" i="23" s="1"/>
  <c r="D64" i="9"/>
  <c r="N14" i="23" s="1"/>
  <c r="D59" i="9"/>
  <c r="N9" i="23" s="1"/>
  <c r="D71" i="9"/>
  <c r="V9" i="23" s="1"/>
  <c r="D47" i="9"/>
  <c r="F9" i="23" s="1"/>
  <c r="D75" i="9"/>
  <c r="V13" i="23" s="1"/>
  <c r="D51" i="9"/>
  <c r="F13" i="23" s="1"/>
  <c r="D63" i="9"/>
  <c r="N13" i="23" s="1"/>
  <c r="E59" i="9"/>
  <c r="E71" i="9"/>
  <c r="E47" i="9"/>
  <c r="E75" i="9"/>
  <c r="E51" i="9"/>
  <c r="E63" i="9"/>
  <c r="B70" i="9"/>
  <c r="B46" i="9"/>
  <c r="B58" i="9"/>
  <c r="B62" i="9"/>
  <c r="B74" i="9"/>
  <c r="B50" i="9"/>
  <c r="C70" i="9"/>
  <c r="C46" i="9"/>
  <c r="C58" i="9"/>
  <c r="C62" i="9"/>
  <c r="C74" i="9"/>
  <c r="C50" i="9"/>
  <c r="D48" i="9"/>
  <c r="F10" i="23" s="1"/>
  <c r="D60" i="9"/>
  <c r="N10" i="23" s="1"/>
  <c r="D72" i="9"/>
  <c r="V10" i="23" s="1"/>
  <c r="E70" i="9"/>
  <c r="E46" i="9"/>
  <c r="E58" i="9"/>
  <c r="E62" i="9"/>
  <c r="E50" i="9"/>
  <c r="E74" i="9"/>
  <c r="E64" i="9"/>
  <c r="E76" i="9"/>
  <c r="E52" i="9"/>
  <c r="B73" i="9"/>
  <c r="B49" i="9"/>
  <c r="B61" i="9"/>
  <c r="D57" i="9"/>
  <c r="D45" i="9"/>
  <c r="D69" i="9"/>
  <c r="D73" i="9"/>
  <c r="V11" i="23" s="1"/>
  <c r="V20" i="23" s="1"/>
  <c r="D49" i="9"/>
  <c r="F11" i="23" s="1"/>
  <c r="D61" i="9"/>
  <c r="N11" i="23" s="1"/>
  <c r="D65" i="9"/>
  <c r="N15" i="23" s="1"/>
  <c r="D53" i="9"/>
  <c r="F15" i="23" s="1"/>
  <c r="D77" i="9"/>
  <c r="V15" i="23" s="1"/>
  <c r="E73" i="9"/>
  <c r="E49" i="9"/>
  <c r="E61" i="9"/>
  <c r="B72" i="9"/>
  <c r="B48" i="9"/>
  <c r="B60" i="9"/>
  <c r="B64" i="9"/>
  <c r="B52" i="9"/>
  <c r="B76" i="9"/>
  <c r="C60" i="9"/>
  <c r="C48" i="9"/>
  <c r="C72" i="9"/>
  <c r="C76" i="9"/>
  <c r="C52" i="9"/>
  <c r="C64" i="9"/>
  <c r="D70" i="9"/>
  <c r="V8" i="23" s="1"/>
  <c r="D46" i="9"/>
  <c r="F8" i="23" s="1"/>
  <c r="D58" i="9"/>
  <c r="N8" i="23" s="1"/>
  <c r="D62" i="9"/>
  <c r="N12" i="23" s="1"/>
  <c r="D74" i="9"/>
  <c r="V12" i="23" s="1"/>
  <c r="D50" i="9"/>
  <c r="F12" i="23" s="1"/>
  <c r="E72" i="9"/>
  <c r="E48" i="9"/>
  <c r="E60" i="9"/>
  <c r="B69" i="9"/>
  <c r="B45" i="9"/>
  <c r="B57" i="9"/>
  <c r="B71" i="9"/>
  <c r="B47" i="9"/>
  <c r="B59" i="9"/>
  <c r="B63" i="9"/>
  <c r="B75" i="9"/>
  <c r="B51" i="9"/>
  <c r="B53" i="9"/>
  <c r="B65" i="9"/>
  <c r="B77" i="9"/>
  <c r="C57" i="9"/>
  <c r="C69" i="9"/>
  <c r="C71" i="9"/>
  <c r="C47" i="9"/>
  <c r="C59" i="9"/>
  <c r="C73" i="9"/>
  <c r="C49" i="9"/>
  <c r="C61" i="9"/>
  <c r="C51" i="9"/>
  <c r="C63" i="9"/>
  <c r="C75" i="9"/>
  <c r="C65" i="9"/>
  <c r="C77" i="9"/>
  <c r="C53" i="9"/>
  <c r="B52" i="2"/>
  <c r="B64" i="2"/>
  <c r="C52" i="2"/>
  <c r="C64" i="2"/>
  <c r="C73" i="2" s="1"/>
  <c r="B42" i="2"/>
  <c r="B54" i="2"/>
  <c r="B66" i="2"/>
  <c r="C42" i="2"/>
  <c r="C66" i="2"/>
  <c r="C54" i="2"/>
  <c r="B41" i="2"/>
  <c r="B53" i="2"/>
  <c r="B65" i="2"/>
  <c r="C41" i="2"/>
  <c r="C53" i="2"/>
  <c r="C65" i="2"/>
  <c r="C16" i="2"/>
  <c r="C19" i="2" s="1"/>
  <c r="D16" i="2"/>
  <c r="E16" i="2"/>
  <c r="B37" i="2"/>
  <c r="B49" i="2" s="1"/>
  <c r="B40" i="2"/>
  <c r="C37" i="2"/>
  <c r="C49" i="2" s="1"/>
  <c r="C40" i="2"/>
  <c r="B41" i="9"/>
  <c r="E24" i="5"/>
  <c r="D24" i="5"/>
  <c r="C24" i="5"/>
  <c r="E22" i="3"/>
  <c r="D22" i="3"/>
  <c r="C22" i="3"/>
  <c r="E26" i="2"/>
  <c r="D26" i="2"/>
  <c r="C26" i="2"/>
  <c r="F17" i="23" l="1"/>
  <c r="C78" i="9"/>
  <c r="E66" i="9"/>
  <c r="B66" i="9"/>
  <c r="E54" i="9"/>
  <c r="E78" i="9"/>
  <c r="B54" i="9"/>
  <c r="V7" i="23"/>
  <c r="D78" i="9"/>
  <c r="C54" i="9"/>
  <c r="D54" i="9"/>
  <c r="N7" i="23"/>
  <c r="D66" i="9"/>
  <c r="C66" i="9"/>
  <c r="B78" i="9"/>
  <c r="V21" i="23"/>
  <c r="V22" i="23"/>
  <c r="V19" i="23"/>
  <c r="V17" i="23"/>
  <c r="B73" i="2"/>
  <c r="C20" i="20"/>
  <c r="C23" i="20" s="1"/>
  <c r="E19" i="2"/>
  <c r="C13" i="20"/>
  <c r="C16" i="20" s="1"/>
  <c r="D19" i="2"/>
  <c r="D22" i="2"/>
  <c r="C22" i="2"/>
  <c r="C61" i="2"/>
  <c r="B61" i="2"/>
  <c r="N22" i="23"/>
  <c r="N17" i="23"/>
  <c r="N19" i="23"/>
  <c r="N21" i="23"/>
  <c r="F22" i="23"/>
  <c r="N20" i="23"/>
  <c r="F21" i="23"/>
  <c r="F19" i="23"/>
  <c r="F20" i="23"/>
  <c r="F7" i="23"/>
  <c r="F23" i="23" s="1"/>
  <c r="C6" i="20"/>
  <c r="C9" i="20" s="1"/>
  <c r="E36" i="1"/>
  <c r="D36" i="1"/>
  <c r="V18" i="23" l="1"/>
  <c r="V23" i="23"/>
  <c r="N18" i="23"/>
  <c r="N23" i="23"/>
  <c r="F18" i="23"/>
</calcChain>
</file>

<file path=xl/sharedStrings.xml><?xml version="1.0" encoding="utf-8"?>
<sst xmlns="http://schemas.openxmlformats.org/spreadsheetml/2006/main" count="12478" uniqueCount="953">
  <si>
    <t>Social security benefits (271)</t>
  </si>
  <si>
    <t>Social assistance benefits (272)</t>
  </si>
  <si>
    <t>Employment-related social benefits (273)</t>
  </si>
  <si>
    <t>Social benefits (27)</t>
  </si>
  <si>
    <t>Social protection (710)</t>
  </si>
  <si>
    <t>Sickness and disability (7101)</t>
  </si>
  <si>
    <t>Old age (7102)</t>
  </si>
  <si>
    <t>Survivors (7103)</t>
  </si>
  <si>
    <t>Family and children (7104)</t>
  </si>
  <si>
    <t>Unemployment (7105)</t>
  </si>
  <si>
    <t>Housing (7106)</t>
  </si>
  <si>
    <t>Social exclusion n.e.c (7107)</t>
  </si>
  <si>
    <t>R&amp;D Social protection (7108)</t>
  </si>
  <si>
    <t>Social protection n.e.c (7019)</t>
  </si>
  <si>
    <t>Program</t>
  </si>
  <si>
    <t>Year Introduced</t>
  </si>
  <si>
    <t>Administrator</t>
  </si>
  <si>
    <t>Public Rental Board, MHCD</t>
  </si>
  <si>
    <t>Public Rental Board Subsidy</t>
  </si>
  <si>
    <t xml:space="preserve">Public Rental Board, MHCD </t>
  </si>
  <si>
    <t xml:space="preserve">MWCPA </t>
  </si>
  <si>
    <t>Food Voucher Program for Rural Pregnant Women</t>
  </si>
  <si>
    <t>Social Pension Scheme</t>
  </si>
  <si>
    <t>Poverty Benefit Scheme</t>
  </si>
  <si>
    <t>Care and Protection Program</t>
  </si>
  <si>
    <t>MHCD</t>
  </si>
  <si>
    <t>Allowance for people with disabilities</t>
  </si>
  <si>
    <t>Housing assistance for people with disabilities</t>
  </si>
  <si>
    <t>FNPF</t>
  </si>
  <si>
    <t>Fiji Servicemen’s After Care Fund</t>
  </si>
  <si>
    <t>MDNS</t>
  </si>
  <si>
    <t>Expense</t>
  </si>
  <si>
    <t>COFOG</t>
  </si>
  <si>
    <t>Cash</t>
  </si>
  <si>
    <t>In-kind</t>
  </si>
  <si>
    <t>Both</t>
  </si>
  <si>
    <t>Cash or In Kind (relates to sub-categories of Social benefits)</t>
  </si>
  <si>
    <t>Drop down list fields</t>
  </si>
  <si>
    <t>Fiji</t>
  </si>
  <si>
    <t>F$ 000</t>
  </si>
  <si>
    <t>Total</t>
  </si>
  <si>
    <t>Classification</t>
  </si>
  <si>
    <t>% of GDP (2018)</t>
  </si>
  <si>
    <t>% of GDP</t>
  </si>
  <si>
    <t xml:space="preserve">Housing Assistance and Relief Trust (HART) Rental subsidy </t>
  </si>
  <si>
    <t>Social assistance (tax-funded)</t>
  </si>
  <si>
    <t>MEPIR</t>
  </si>
  <si>
    <t>Kiribati</t>
  </si>
  <si>
    <t xml:space="preserve">Local currency </t>
  </si>
  <si>
    <t>Source</t>
  </si>
  <si>
    <t>Senior Citizens Benefit</t>
  </si>
  <si>
    <t>Ministry for Women, Youth, Sport and Social Affairs (MWYSSA)</t>
  </si>
  <si>
    <t>Disability Support Allowance</t>
  </si>
  <si>
    <t>Kiribati Provident Fund</t>
  </si>
  <si>
    <t>Solomon Islands National Provident Fund (SINPF)</t>
  </si>
  <si>
    <t>SBD 000</t>
  </si>
  <si>
    <t>PGK 000</t>
  </si>
  <si>
    <t>Senior Citizens Benefit Scheme</t>
  </si>
  <si>
    <t>WST 000</t>
  </si>
  <si>
    <t>AUD 000</t>
  </si>
  <si>
    <t>Samoa National Provident Fund (SNPF)</t>
  </si>
  <si>
    <t>Tonga</t>
  </si>
  <si>
    <t>Samoa</t>
  </si>
  <si>
    <t>PNG</t>
  </si>
  <si>
    <t>Solomon Islands</t>
  </si>
  <si>
    <t>TOP 000</t>
  </si>
  <si>
    <t>Elderly Social Welfare Scheme</t>
  </si>
  <si>
    <t>USD 000</t>
  </si>
  <si>
    <t>Bolsa da Mãe conditional cash transfer</t>
  </si>
  <si>
    <t xml:space="preserve">Ministry of Social Solidarity (MSS) </t>
  </si>
  <si>
    <t>National Liberation Combatants and Martyrs' Pension</t>
  </si>
  <si>
    <t>Provident Fund - Retirement benefits</t>
  </si>
  <si>
    <t>Provident Fund - Death benefits</t>
  </si>
  <si>
    <t>Provident Fund - Disability benefits</t>
  </si>
  <si>
    <t>FNPF - Retirement</t>
  </si>
  <si>
    <t>FNPF - Disability/Medical</t>
  </si>
  <si>
    <t>FNPF - Death</t>
  </si>
  <si>
    <t>FNPF - Housing</t>
  </si>
  <si>
    <t xml:space="preserve">Budget cycle: </t>
  </si>
  <si>
    <t>August 1st - July 31st</t>
  </si>
  <si>
    <t>Fiji Budget Estimate 2020-2021</t>
  </si>
  <si>
    <t>http://www.parliament.gov.fj/wp-content/uploads/2020/07/Budget-Estimates-2020-2021_1.pdf</t>
  </si>
  <si>
    <t>January 1st - December 31st</t>
  </si>
  <si>
    <t>https://www.mfed.gov.ki/publications/2020-national-budget</t>
  </si>
  <si>
    <t>July 1st - June 30th</t>
  </si>
  <si>
    <t xml:space="preserve">FNPF annual report 2020-2021 </t>
  </si>
  <si>
    <t>Death benefit</t>
  </si>
  <si>
    <t>MOF/National Retirement Benefits Fund (NRBF)</t>
  </si>
  <si>
    <t>MOF</t>
  </si>
  <si>
    <t>Government Pension scheme (Phasing out, replaced by RFB)</t>
  </si>
  <si>
    <t>Social Protection and Disability Division (SPDD), Ministry of Internal Affairs (MIA)</t>
  </si>
  <si>
    <t>http://www.finance.gov.to/budgetpublication</t>
  </si>
  <si>
    <t>Government budget estimate 2019-20</t>
  </si>
  <si>
    <t>Timor-Leste</t>
  </si>
  <si>
    <t>General Social Security Scheme (GSS) - Retirement pension (60 years)</t>
  </si>
  <si>
    <t>GSS - Invalidity benefit</t>
  </si>
  <si>
    <t>GSS - Death benefit</t>
  </si>
  <si>
    <t>GSS - Maternity or Paternity benefit</t>
  </si>
  <si>
    <t>National Institute of Social Security</t>
  </si>
  <si>
    <t>Vanuatu National Provident Fund (VNPF)</t>
  </si>
  <si>
    <t>https://www.palemene.ws/parliament-business/annual-reports/samoa-national-provident-fund/</t>
  </si>
  <si>
    <t>SNPF Annual report 2019-2020</t>
  </si>
  <si>
    <t>SNPF - Retirement withdrawal (lump sum)</t>
  </si>
  <si>
    <t>https://www.mof.gov.ws/budget-estimate/</t>
  </si>
  <si>
    <t>2019-2020 Approved budget estimate</t>
  </si>
  <si>
    <t>Vanuatu</t>
  </si>
  <si>
    <t>VNPF annual report 2019</t>
  </si>
  <si>
    <t>https://www.vnpf.com.vu/includes/doc/ar/2019.pdf</t>
  </si>
  <si>
    <t>VNPF - Withdrawal due to Death</t>
  </si>
  <si>
    <t>VNPF - Withdrawal due to Medical reasons</t>
  </si>
  <si>
    <t>VNPF - Withdrawal due to Old age (full or patial)</t>
  </si>
  <si>
    <t>VNPF - Special death benefits</t>
  </si>
  <si>
    <t>Tuvalu</t>
  </si>
  <si>
    <t>Nauru</t>
  </si>
  <si>
    <t>Birth claim (one off benefit of AUD 100)</t>
  </si>
  <si>
    <t>https://naurufinance.info/wp-content/uploads/2020/07/Budget-Paper-1-2019-20-FINAL.pdf</t>
  </si>
  <si>
    <t>Old Age Pension</t>
  </si>
  <si>
    <t>Department of Finance</t>
  </si>
  <si>
    <t>Ministry of Health, Social Welfare and Gender Affairs</t>
  </si>
  <si>
    <t>2019 budget</t>
  </si>
  <si>
    <t>Seniior Citizen Benefit</t>
  </si>
  <si>
    <t>Disability Benefit</t>
  </si>
  <si>
    <t>Provident fund 2018 annual report</t>
  </si>
  <si>
    <t>https://www.tnpf.tv/annual%20reports/ANNUAL%20REPORT%202018.pdf</t>
  </si>
  <si>
    <t>Provident Fund - Retirement (lump sum)</t>
  </si>
  <si>
    <t>Provident Fund - Retirement Pension</t>
  </si>
  <si>
    <t>Provident Fund - Death</t>
  </si>
  <si>
    <t>Provident Fund - Incapacity</t>
  </si>
  <si>
    <t>Provident Fund - Housing</t>
  </si>
  <si>
    <t>Provident Fund - Recovery for bad debts</t>
  </si>
  <si>
    <t>Provident Fund - medical and/or educational</t>
  </si>
  <si>
    <t>National Superannuation Funds - Nambawan Super Limited (NSL)</t>
  </si>
  <si>
    <t>National Superannuation Funds - Aon Master Trust PNG Limited (AonMT)</t>
  </si>
  <si>
    <t>National Superannuation Funds - National Superannuation Fund Limited (Nasfund)</t>
  </si>
  <si>
    <t>Regulated by Bank of PNG, implemented by superannuation funds</t>
  </si>
  <si>
    <t>https://www.aonhumancapital.com.au/Document-files/Aon-Master-Trust-PNG/PNG-AMT-Annual-Report_2019.pdf</t>
  </si>
  <si>
    <t>https://ctsl.com.pg/assets/Uploads/Annual-Reports/AnnualReport2020-web.pdf</t>
  </si>
  <si>
    <t>https://nasfund.com.pg/wp-content/uploads/2021/07/2020-Annual-Report.pdf</t>
  </si>
  <si>
    <t>https://www.nambawansuper.com.pg/wp-content/uploads/2021/02/AR2019.pdf</t>
  </si>
  <si>
    <t>2020-21</t>
  </si>
  <si>
    <t>IMF WEO October 2021</t>
  </si>
  <si>
    <t>% of GDP (2019)</t>
  </si>
  <si>
    <t>International Monetary Fund, World Economic Outlook Database, October 2021</t>
  </si>
  <si>
    <t>See notes for:  Gross domestic product, current prices (National currency) Current account balance (U.S. dollars).</t>
  </si>
  <si>
    <t>Percent of GDP</t>
  </si>
  <si>
    <t>Current account balance</t>
  </si>
  <si>
    <t>Source: Central Bank Latest actual data: 2019 BOP Manual used: Balance of Payments and International Investment Position Manual, sixth edition (BPM6) Primary domestic currency: Vanuatu vatu Data last updated: 08/2021</t>
  </si>
  <si>
    <t>Billions</t>
  </si>
  <si>
    <t>U.S. dollars</t>
  </si>
  <si>
    <t>Source: Ministry of Finance or Treasury Latest actual data: 2019 Start/end months of reporting year: January/December GFS Manual used: Government Finance Statistics Manual (GFSM) 2001 Basis of recording: Cash General government includes: Central Government; Valuation of public debt: Current market value Primary domestic currency: Vanuatu vatu Data last updated: 08/2021</t>
  </si>
  <si>
    <t>National currency</t>
  </si>
  <si>
    <t>Gross domestic product corresponding to fiscal year, current prices</t>
  </si>
  <si>
    <t>n/a</t>
  </si>
  <si>
    <t>See notes for:  General government gross debt (National currency).</t>
  </si>
  <si>
    <t>General government gross debt</t>
  </si>
  <si>
    <t>General government net debt</t>
  </si>
  <si>
    <t>See notes for:  General government primary net lending/borrowing (National currency).</t>
  </si>
  <si>
    <t>General government primary net lending/borrowing</t>
  </si>
  <si>
    <t>See notes for:  General government net lending/borrowing (National currency).</t>
  </si>
  <si>
    <t>General government net lending/borrowing</t>
  </si>
  <si>
    <t>See notes for:  General government total expenditure (National currency).</t>
  </si>
  <si>
    <t>General government total expenditure</t>
  </si>
  <si>
    <t>See notes for:  General government revenue (National currency).</t>
  </si>
  <si>
    <t>General government revenue</t>
  </si>
  <si>
    <t>Source: National Statistics Office Latest actual data: 2020 Primary domestic currency: Vanuatu vatu Data last updated: 08/2021</t>
  </si>
  <si>
    <t>Millions</t>
  </si>
  <si>
    <t>Persons</t>
  </si>
  <si>
    <t>Population</t>
  </si>
  <si>
    <t>Percent of total labor force</t>
  </si>
  <si>
    <t>Unemployment rate</t>
  </si>
  <si>
    <t>Percent change</t>
  </si>
  <si>
    <t>Volume of exports of goods</t>
  </si>
  <si>
    <t>Volume of exports of goods and services</t>
  </si>
  <si>
    <t>Volume of Imports of goods</t>
  </si>
  <si>
    <t>Volume of imports of goods and services</t>
  </si>
  <si>
    <t>See notes for:  Inflation, end of period consumer prices (Index).</t>
  </si>
  <si>
    <t>Inflation, end of period consumer prices</t>
  </si>
  <si>
    <t>Source: National Statistics Office Latest actual data: 2019 Harmonized prices: No Frequency of source data: Quarterly Base year: 2000. Base year is 2000Q1 Primary domestic currency: Vanuatu vatu Data last updated: 08/2021</t>
  </si>
  <si>
    <t>Index</t>
  </si>
  <si>
    <t>See notes for:  Inflation, average consumer prices (Index).</t>
  </si>
  <si>
    <t>Inflation, average consumer prices</t>
  </si>
  <si>
    <t>Gross national savings</t>
  </si>
  <si>
    <t>Source: National Statistics Office Latest actual data: 2018 National accounts manual used: System of National Accounts (SNA) 1993 GDP valuation: Market prices Start/end months of reporting year: January/December Base year: 2006 Chain-weighted: No Primary domestic currency: Vanuatu vatu Data last updated: 08/2021</t>
  </si>
  <si>
    <t>Total investment</t>
  </si>
  <si>
    <t>See notes for:  Gross domestic product, current prices (National currency).</t>
  </si>
  <si>
    <t>National currency per current international dollar</t>
  </si>
  <si>
    <t>Implied PPP conversion rate</t>
  </si>
  <si>
    <t>Percent</t>
  </si>
  <si>
    <t>Gross domestic product based on purchasing-power-parity (PPP) share of world total</t>
  </si>
  <si>
    <t>See notes for:  Gross domestic product, current prices (National currency) Population (Persons).</t>
  </si>
  <si>
    <t>Units</t>
  </si>
  <si>
    <t>Purchasing power parity; international dollars</t>
  </si>
  <si>
    <t>Gross domestic product per capita, current prices</t>
  </si>
  <si>
    <t>See notes for:  Gross domestic product, constant prices (National currency) Population (Persons).</t>
  </si>
  <si>
    <t>Purchasing power parity; 2017 international dollar</t>
  </si>
  <si>
    <t>Gross domestic product per capita, constant prices</t>
  </si>
  <si>
    <t>See notes for:  Gross domestic product, constant prices (National currency) Gross domestic product, current prices (National currency).</t>
  </si>
  <si>
    <t>Gross domestic product, deflator</t>
  </si>
  <si>
    <t>Gross domestic product, current prices</t>
  </si>
  <si>
    <t>See notes for:  Gross domestic product, constant prices (National currency).</t>
  </si>
  <si>
    <t>Gross domestic product, constant prices</t>
  </si>
  <si>
    <t>Source: IMF Staff Estimates. IMF Statistics Department Latest actual data: 2019 BOP Manual used: Balance of Payments and International Investment Position Manual, sixth edition (BPM6) Primary domestic currency: Australian dollar Data last updated: 08/2021</t>
  </si>
  <si>
    <t>Source: Ministry of Finance or Treasury Latest actual data: 2019 Start/end months of reporting year: January/December GFS Manual used: Currently not compiling on GFS manual basis Basis of recording: Tax and grant revenue in cash, others in accrual basis General government includes: Central Government; Valuation of public debt: Current market value Primary domestic currency: Australian dollar Data last updated: 08/2021</t>
  </si>
  <si>
    <t>--</t>
  </si>
  <si>
    <t>Source: Central Statistical Directorate Latest actual data: 2017 Primary domestic currency: Australian dollar Data last updated: 08/2021</t>
  </si>
  <si>
    <t>Source: Central Statistical Directorate Latest actual data: 2020 Harmonized prices: No Frequency of source data: Quarterly Base year: 2000 Primary domestic currency: Australian dollar Data last updated: 08/2021</t>
  </si>
  <si>
    <t>Source: PFTAC advisors Latest actual data: 2019 National accounts manual used: System of National Accounts (SNA) 1993 GDP valuation: Market prices Start/end months of reporting year: January/December Base year: 2016 Chain-weighted: No Primary domestic currency: Australian dollar Data last updated: 08/2021</t>
  </si>
  <si>
    <t>Source: Central Bank. National Reserve Bank of Tonga and Statistic Department of Tonga Latest actual data: FY2018/19 Notes: Prior to 1999, the data are in fiscal year (FY) reporting basis converted to calendar year by averaging two FYs (e.g. 1990 is the average of 1989/90 and 1990/91), and are further adjusted to produce a smooth series with the use of a splicing technique. These estimates continue to serve as proxies for historical series when complete information is unavailable. BOP Manual used: Balance of Payments and International Investment Position Manual, sixth edition (BPM6) Primary domestic currency: Tongan pa'anga Data last updated: 08/2021</t>
  </si>
  <si>
    <t>Source: Ministry of Finance or Treasury Latest actual data: FY2019/20 Start/end months of reporting year: July/June GFS Manual used: Government Finance Statistics Manual (GFSM) 2014 Basis of recording: Cash General government includes: Central Government; Valuation of public debt: Face value Primary domestic currency: Tongan pa'anga Data last updated: 08/2021</t>
  </si>
  <si>
    <t>Source: Central Bank. National Reserve Bank of Tonga Latest actual data: FY2019/20 Notes: Prior to 1995, the data are in fiscal year (FY) reporting basis converted to calendar year by averaging two FYs (e.g. 1990 is the average of 1989/90 and 1990/91), and are further adjusted to produce a smooth series with the use of a splicing technique. These estimates continue to serve as proxies for historical series when complete information is unavailable. Primary domestic currency: Tongan pa'anga Data last updated: 08/2021</t>
  </si>
  <si>
    <t>Source: Central Bank. plus Statistics Department of Tonga Latest actual data: FY2019/20 Notes: Prior to 1999, the data are in fiscal year (FY) reporting basis converted to calendar year by averaging two FYs (e.g. 1990 is the average of 1989/90 and 1990/91), and are further adjusted to produce a smooth series with the use of a splicing technique. These estimates continue to serve as proxies for historical series when complete information is unavailable. Base year: FY2016/17 Methodology used to derive volumes: Other Formula used to derive volumes: Other Chain-weighted: No Trade System: General trade Excluded items in trade: Low valued; Other;. Joint venture fishing with foreign and local ownership carried out in the Tonga economic zone. Valuation of exports: Free on board (FOB) Valuation of imports: Cost, insurance, freight (CIF) Primary domestic currency: Tongan pa'anga Data last updated: 08/2021</t>
  </si>
  <si>
    <t>Source: Central Bank. National Reserve Bank of Tonga Latest actual data: FY2019/20. Data are mapped to calendar year as follows: FY(t-1/t) = CY(t) Notes: Prior to 1996, the data are in fiscal year (FY) reporting basis converted to calendar year by averaging two FYs (e.g. 1990 is the average of 1989/90 and 1990/91), and are further adjusted to produce a smooth series with the use of a splicing technique. These estimates continue to serve as proxies for historical series when complete information is unavailable. Harmonized prices: No Frequency of source data: Monthly Base year: FY2018/19. Base for CPI: September 2018=100 Primary domestic currency: Tongan pa'anga Data last updated: 08/2021</t>
  </si>
  <si>
    <t>Source: Central Bank. National Reserve Bank of Tonga Latest actual data: FY2019/20. Data are mapped to calendar year as follows: FY(t-1/t) = CY(t) Notes: Prior to 1994, the data are in fiscal year (FY) reporting basis converted to calendar year by averaging two FYs (e.g. 1990 is the average of 1989/90 and 1990/91), and are further adjusted to produce a smooth series with the use of a splicing technique. These estimates continue to serve as proxies for historical series when complete information is unavailable. National accounts manual used: System of National Accounts (SNA) 1993 GDP valuation: Market prices Start/end months of reporting year: July/June Base year: FY2016/17 Chain-weighted: No Primary domestic currency: Tongan pa'anga Data last updated: 08/2021</t>
  </si>
  <si>
    <t>Source: Central Bank Latest actual data: 2020 BOP Manual used: Balance of Payments and International Investment Position Manual, sixth edition (BPM6) Primary domestic currency: US dollar Data last updated: 09/2021</t>
  </si>
  <si>
    <t>Source: Ministry of Finance or Treasury Latest actual data: 2019 Start/end months of reporting year: January/December GFS Manual used: Government Finance Statistics Manual (GFSM) 2001 Basis of recording: Cash General government includes: Central Government; Valuation of public debt: Nominal value Instruments included in gross and net debt: Currency and Deposits; Loans; Monetary Gold and SDRs Primary domestic currency: US dollar Data last updated: 09/2021</t>
  </si>
  <si>
    <t>Source: National Statistics Office Latest actual data: 2019 Primary domestic currency: US dollar Data last updated: 09/2021</t>
  </si>
  <si>
    <t>Source: National Statistics Office Latest actual data: 2020 Harmonized prices: No Frequency of source data: Monthly Base year: 2018. The CPI base year is August 2018. CPI weights are based on a 2011 Household Income and Expenditure Survey. Primary domestic currency: US dollar Data last updated: 09/2021</t>
  </si>
  <si>
    <t>Source: National Statistics Office Latest actual data: 2019 National accounts manual used: System of National Accounts (SNA) 2008 GDP valuation: Market prices Start/end months of reporting year: January/December Base year: 2015 Chain-weighted: No Primary domestic currency: US dollar Data last updated: 09/2021</t>
  </si>
  <si>
    <t>Source: Central Bank Latest actual data: 2019 Notes: The IMF staff estimates the current account balance based on foreign exchange receipts and payments data published by the Central Bank of Solomon Islands. BOP Manual used: Balance of Payments and International Investment Position Manual, sixth edition (BPM6) Primary domestic currency: Solomon Islands dollar Data last updated: 08/2021</t>
  </si>
  <si>
    <t>Source: Ministry of Finance or Treasury Latest actual data: 2019 Fiscal assumptions: Fiscal projections are based on the staff's assessment on the current fiscal situation and the authorities' fiscal policy. Start/end months of reporting year: January/December GFS Manual used: Government Finance Statistics Manual (GFSM) 1986 Basis of recording: Cash General government includes: Central Government; Valuation of public debt: Nominal value Instruments included in gross and net debt: Loans Primary domestic currency: Solomon Islands dollar Data last updated: 08/2021</t>
  </si>
  <si>
    <t>See notes for:  General government net debt (National currency).</t>
  </si>
  <si>
    <t>Source: National Statistics Office. For data prior to 1990, the source is IMF staff estimates. Latest actual data: 2015 Primary domestic currency: Solomon Islands dollar Data last updated: 08/2021</t>
  </si>
  <si>
    <t>Source: Central Bank Latest actual data: 2019 Base year: 2012 Methodology used to derive volumes: Other Formula used to derive volumes: Other Chain-weighted: No Trade System: General trade Excluded items in trade: cannot verify Valuation of exports: Free on board (FOB) Valuation of imports: Free on board (FOB) Primary domestic currency: Solomon Islands dollar Data last updated: 08/2021</t>
  </si>
  <si>
    <t>Source: National Statistics Office. For data prior to 1990, the source is IMF staff estimates. Latest actual data: 2019 Harmonized prices: No Frequency of source data: Monthly Base year: 2017 Primary domestic currency: Solomon Islands dollar Data last updated: 08/2021</t>
  </si>
  <si>
    <t>Source: Central Bank. For data prior to 1990, the source is IMF staff estimates. Latest actual data: 2019 National accounts manual used: System of National Accounts (SNA) 1993 GDP valuation: Market prices. This has been updated till 2016 with data provided by the country authorities. For 2017 and onwards, real GDP is estimated by the staff, based on sectoral growth assumptions provided by the Central Bank of Solomon Islands. Start/end months of reporting year: January/December Base year: 2012 Chain-weighted: No Primary domestic currency: Solomon Islands dollar Data last updated: 08/2021</t>
  </si>
  <si>
    <t>Source: Central Bank Latest actual data: FY2019/20 Notes: Data prior to 2000 cannot be confirmed by national sources at this time. BOP Manual used: Balance of Payments and International Investment Position Manual, sixth edition (BPM6) Primary domestic currency: Samoan tala Data last updated: 09/2021</t>
  </si>
  <si>
    <t>Source: Ministry of Finance or Treasury Latest actual data: FY2019/20 Start/end months of reporting year: July/June GFS Manual used: Government Finance Statistics Manual (GFSM) 2001 Basis of recording: Accrual General government includes: Central Government; Valuation of public debt: Nominal value Primary domestic currency: Samoan tala Data last updated: 09/2021</t>
  </si>
  <si>
    <t>Source: Asian Development Bank; Samoa Bureau of Statistics. Latest actual data: 2016 Primary domestic currency: Samoan tala Data last updated: 09/2021</t>
  </si>
  <si>
    <t>Source: National Statistics Office Latest actual data: FY2019/20. Fiscal year data are mapped to calendar year as follows: FY(t/t+1) = CY(t+1) Notes: Data prior to 1991 cannot be confirmed by national sources at this time. Harmonized prices: Yes. Data refer to fiscal years Frequency of source data: Monthly Base year: FY2009/10 Primary domestic currency: Samoan tala Data last updated: 09/2021</t>
  </si>
  <si>
    <t>Source: National Statistics Office Latest actual data: FY2019/20. Fiscal year data are mapped to calendar year as follows: FY(t/t+1) = CY(t+1) Notes: Data prior to 2000 cannot be confirmed by national sources at this time. National accounts manual used: System of National Accounts (SNA) 2008 GDP valuation: Market prices. Data refer to fiscal years Start/end months of reporting year: July/June Base year: FY2012/13. Base year was updated from 2009 to 2013, affecting the data from 2009. Chain-weighted: No Primary domestic currency: Samoan tala Data last updated: 09/2021</t>
  </si>
  <si>
    <t>Papua New Guinea</t>
  </si>
  <si>
    <t>Source: Central Bank. Some Treasury data as well Latest actual data: 2019 BOP Manual used: Balance of Payments Manual, fifth edition (BPM5) Primary domestic currency: Papua New Guinea kina Data last updated: 09/2021</t>
  </si>
  <si>
    <t>Source: Ministry of Finance or Treasury Latest actual data: 2019 Start/end months of reporting year: January/December GFS Manual used: Government Finance Statistics Manual (GFSM) 1986 Basis of recording: Cash General government includes: Central Government; Valuation of public debt: Face value Instruments included in gross and net debt: Securities Other than Shares; Loans Primary domestic currency: Papua New Guinea kina Data last updated: 09/2021</t>
  </si>
  <si>
    <t>Source: Ministry of Finance or Treasury Latest actual data: 2019 Primary domestic currency: Papua New Guinea kina Data last updated: 09/2021</t>
  </si>
  <si>
    <t>Source: Ministry of Finance or Treasury Latest actual data: 2019 Base year: 2005 Methodology used to derive volumes: Weighted average of volume changes Formula used to derive volumes: Laspeyres-type Chain-weighted: No Trade System: Other Oil coverage: Primary or unrefined products; Secondary or refined products;. Series spliced. Current working data starts in 1994. Oil imports data currently unavailable prior to 1994. Valuation of exports: Free on board (FOB) Valuation of imports: Cost, insurance, freight (CIF) Primary domestic currency: Papua New Guinea kina Data last updated: 09/2021</t>
  </si>
  <si>
    <t>Source: National Statistics Office Latest actual data: 2019 Harmonized prices: No Frequency of source data: Quarterly Base year: 1990 Primary domestic currency: Papua New Guinea kina Data last updated: 09/2021</t>
  </si>
  <si>
    <t>Source: National Statistical Office and MOF Latest actual data: 2019 National accounts manual used: System of National Accounts (SNA) 2008 GDP valuation: Market prices Start/end months of reporting year: January/December Base year: 2013 Chain-weighted: No Primary domestic currency: Papua New Guinea kina Data last updated: 09/2021</t>
  </si>
  <si>
    <t>Palau</t>
  </si>
  <si>
    <t>Source: Ministry of Finance or Treasury Latest actual data: FY2019/20 BOP Manual used: Balance of Payments and International Investment Position Manual, sixth edition (BPM6) Primary domestic currency: US dollar Data last updated: 08/2021</t>
  </si>
  <si>
    <t>Source: Ministry of Finance or Treasury Latest actual data: FY2018/19 Start/end months of reporting year: October/September GFS Manual used: Government Finance Statistics Manual (GFSM) 2001 Basis of recording: Other General government includes: Central Government; Valuation of public debt: Face value Primary domestic currency: US dollar Data last updated: 08/2021</t>
  </si>
  <si>
    <t>Source: Ministry of Finance or Treasury Latest actual data: 2020 Primary domestic currency: US dollar Data last updated: 08/2021</t>
  </si>
  <si>
    <t>Source: Ministry of Finance or Treasury Latest actual data: FY2019/20 Base year: FY2014/15 Methodology used to derive volumes: Other Formula used to derive volumes: Other Chain-weighted: No Trade System: General trade Excluded items in trade: In transit; Oil coverage: Secondary or refined products; Valuation of exports: Other Valuation of imports: Other Primary domestic currency: US dollar Data last updated: 08/2021</t>
  </si>
  <si>
    <t>Source: Ministry of Finance or Treasury Latest actual data: FY2018/19. Fiscal year data are mapped to calendar year as follows: FY(t/t+1) = CY(t+1). Harmonized prices: No Frequency of source data: Quarterly Base year: FY2016/17. Reference year is FY2016Q4=100. The base year is 2016Q3. The team converts quarterly CY CPI to FY. Primary domestic currency: US dollar Data last updated: 08/2021</t>
  </si>
  <si>
    <t>Source: Ministry of Finance or Treasury Latest actual data: FY2019/20. Fiscal year data are mapped to calendar year as follows: FY(t/t+1) = CY(t+1). National accounts manual used: System of National Accounts (SNA) 1993 GDP valuation: Market prices Start/end months of reporting year: October/September Base year: FY2018/19 Chain-weighted: No Primary domestic currency: US dollar Data last updated: 08/2021</t>
  </si>
  <si>
    <t>Source: IMF Staff Estimates. Nauru Authorities and IMF staff estimates Latest actual data: FY2018/19 BOP Manual used: Balance of Payments and International Investment Position Manual, sixth edition (BPM6) Primary domestic currency: Australian dollar Data last updated: 08/2021</t>
  </si>
  <si>
    <t>Source: Ministry of Finance or Treasury Latest actual data: FY2019/20 Start/end months of reporting year: July/June GFS Manual used: Government Finance Statistics Manual (GFSM) 2001. The GFS manual is only partially used. Basis of recording: Mixed General government includes: Central Government; Valuation of public debt: Face value Primary domestic currency: Australian dollar Data last updated: 08/2021</t>
  </si>
  <si>
    <t>Source: Nauru Bureau of Statistics, Secretariat of the Pacific Community, IMF staff estimates Latest actual data: FY2015/16 Primary domestic currency: Australian dollar Data last updated: 08/2021</t>
  </si>
  <si>
    <t>Source: National Statistics Office. Also includes assistance from IMF staff Latest actual data: FY2019/20. Fiscal year data are mapped to calendar year as follows: FY(t/t+1) = CY(t+1) Harmonized prices: No Frequency of source data: Quarterly Base year: FY2008/09. Base: August 2008 Primary domestic currency: Australian dollar Data last updated: 08/2021</t>
  </si>
  <si>
    <t>Source: Nauru Authorities, IMF staff estimates Latest actual data: FY2018/19. Fiscal year data are mapped to calendar year as follows: FY(t/t+1) = CY(t+1) National accounts manual used: System of National Accounts (SNA) 2008 GDP valuation: Market prices Start/end months of reporting year: July/June Base year: FY2006/07 Chain-weighted: No Primary domestic currency: Australian dollar Data last updated: 08/2021</t>
  </si>
  <si>
    <t>Micronesia</t>
  </si>
  <si>
    <t>Source: National Statistics Office Latest actual data: FY2017/18 BOP Manual used: Balance of Payments and International Investment Position Manual, sixth edition (BPM6). Data provided in BPM5, desks converted to BPM6. Primary domestic currency: US dollar Data last updated: 09/2021</t>
  </si>
  <si>
    <t>Source: Ministry of Finance or Treasury Latest actual data: FY2017/18 Fiscal assumptions: Cash basis following fiscal year Start/end months of reporting year: October/September GFS Manual used: Government Finance Statistics Manual (GFSM) 2001 Basis of recording: Other General government includes: Central Government; State Government; Valuation of public debt: Face value Primary domestic currency: US dollar Data last updated: 09/2021</t>
  </si>
  <si>
    <t>Source: National Statistics Office Latest actual data: FY2017/18 Primary domestic currency: US dollar Data last updated: 09/2021</t>
  </si>
  <si>
    <t>Source: National Statistics Office Latest actual data: FY2017/18. Fiscal year data are mapped to calendar year as follows: FY(t/t+1) = CY(t+1) Harmonized prices: No Frequency of source data: Quarterly Base year: FY2007/08. The base is 2008Q2 (i.e. 2008Q2 = 100) Primary domestic currency: US dollar Data last updated: 09/2021</t>
  </si>
  <si>
    <t>Source: National Statistics Office Latest actual data: FY2017/18. Fiscal year data are mapped to calendar year as follows: FY(t/t+1) = CY(t+1) National accounts manual used: System of National Accounts (SNA) 1993 GDP valuation: Market prices Start/end months of reporting year: October/September Base year: FY2003/04 Chain-weighted: No Primary domestic currency: US dollar Data last updated: 09/2021</t>
  </si>
  <si>
    <t>Marshall Islands</t>
  </si>
  <si>
    <t>Source: National Statistics Office Latest actual data: FY2019/20 BOP Manual used: Balance of Payments and International Investment Position Manual, sixth edition (BPM6) Primary domestic currency: US dollar Data last updated: 09/2021</t>
  </si>
  <si>
    <t>Source: Ministry of Finance or Treasury Latest actual data: FY2019/20 Start/end months of reporting year: October/September. Data only available for Fiscal Year for most series, the desk estimates calendar year data are the same with fiscal year data. GFS Manual used: Government Finance Statistics Manual (GFSM) 2001 Basis of recording: Accrual General government includes: Central Government; Local Government; Social Security Funds; Valuation of public debt: Face value Primary domestic currency: US dollar Data last updated: 09/2021</t>
  </si>
  <si>
    <t>Source: National Statistics Office Latest actual data: 2018 Primary domestic currency: US dollar Data last updated: 09/2021</t>
  </si>
  <si>
    <t>Source: National Statistics Office Latest actual data: FY2019/20 Base year: FY2004/05 Methodology used to derive volumes: Other Formula used to derive volumes: Other Chain-weighted: No Trade System: General trade Excluded items in trade: Other; Oil coverage: Other; Valuation of exports: Other Valuation of imports: Other Primary domestic currency: US dollar Data last updated: 09/2021</t>
  </si>
  <si>
    <t>Source: National Statistics Office Latest actual data: FY2019/20. Fiscal year data are mapped to calendar year as follows: FY(t/t+1) = CY(t+1) Harmonized prices: No Frequency of source data: Quarterly Base year: FY2002/03. Base Year is 2003 Quarter 1 Primary domestic currency: US dollar Data last updated: 09/2021</t>
  </si>
  <si>
    <t>Source: National Statistics Office Latest actual data: FY2019/20. Fiscal year data are mapped to calendar year as follows: FY(t/t+1) = CY(t+1) National accounts manual used: System of National Accounts (SNA) 2008 GDP valuation: Market prices Start/end months of reporting year: October/September Base year: FY2003/04. Base year is Fiscal Year 2004 (Calendar Year 2003/2004). Chain-weighted: No Primary domestic currency: US dollar Data last updated: 09/2021</t>
  </si>
  <si>
    <t>Source: National Statistics Office. IMF Statistics Department Latest actual data: 2019 BOP Manual used: Balance of Payments and International Investment Position Manual, sixth edition (BPM6) Primary domestic currency: Australian dollar Data last updated: 08/2021</t>
  </si>
  <si>
    <t>Source: Ministry of Finance or Treasury Latest actual data: 2019 Start/end months of reporting year: January/December GFS Manual used: Government Finance Statistics Manual (GFSM) 1986. GFS manual adjusted for data shortcomings Basis of recording: Cash General government includes: Central Government; Valuation of public debt: Nominal value Primary domestic currency: Australian dollar Data last updated: 08/2021</t>
  </si>
  <si>
    <t>Source: National Statistics Office Latest actual data: 2017 Primary domestic currency: Australian dollar Data last updated: 08/2021</t>
  </si>
  <si>
    <t>Source: National Statistics Office. Data from STA database ID:BOP (submitted to STA by authorities) Latest actual data: 2019 Base year: 2006 Methodology used to derive volumes: Deflation by survey-based price indexes Formula used to derive volumes: Laspeyres-type Excluded items in trade: In transit; Low valued; Re-exports; Re-imports; Other; Valuation of exports: Free on board (FOB) Valuation of imports: Cost, insurance, freight (CIF) Primary domestic currency: Australian dollar Data last updated: 08/2021</t>
  </si>
  <si>
    <t>Source: IMF Staff Estimates Latest actual data: 2019 Harmonized prices: No Frequency of source data: Monthly Base year: 2006. Base year is 2006M10 Primary domestic currency: Australian dollar Data last updated: 08/2021</t>
  </si>
  <si>
    <t>Source: National Statistics Office Latest actual data: 2019 National accounts manual used: System of National Accounts (SNA) 2008 GDP valuation: Market prices Start/end months of reporting year: January/December Base year: 2006 Chain-weighted: No Primary domestic currency: Australian dollar Data last updated: 08/2021</t>
  </si>
  <si>
    <t>Source: Central Bank. Reserve Bank of Fiji (RBF) Latest actual data: 2020 BOP Manual used: Balance of Payments and International Investment Position Manual, sixth edition (BPM6) Primary domestic currency: Fijian dollar Data last updated: 09/2021</t>
  </si>
  <si>
    <t>Source: Ministry of Finance or Treasury Latest actual data: 2020 Start/end months of reporting year: January/December GFS Manual used: Government Finance Statistics Manual (GFSM) 1986 Basis of recording: Cash General government includes: Central Government; Valuation of public debt: Face value Primary domestic currency: Fijian dollar Data last updated: 09/2021</t>
  </si>
  <si>
    <t>Source: National Statistics Office Latest actual data: 2017 Primary domestic currency: Fijian dollar Data last updated: 09/2021</t>
  </si>
  <si>
    <t>Source: National Statistics Office. 2012-2013 unemployment rate are missing since the authority didn't provide it. The numbers here are based on linear interpolation using 2011 and 2014 data. Latest actual data: 2019 Employment type: Not applicable Primary domestic currency: Fijian dollar Data last updated: 09/2021</t>
  </si>
  <si>
    <t>Source: National Statistics Office. Fiji Islands Bureau of Statistics Latest actual data: 2020 Harmonized prices: No Frequency of source data: Monthly Base year: 2011 Primary domestic currency: Fijian dollar Data last updated: 09/2021</t>
  </si>
  <si>
    <t>Source: National Statistics Office. Fiji Islands Bureau of Statistics Latest actual data: 2020 National accounts manual used: System of National Accounts (SNA) 2008 GDP valuation: Factor costs Start/end months of reporting year: January/December Base year: 2014 Chain-weighted: No Primary domestic currency: Fijian dollar Data last updated: 09/2021</t>
  </si>
  <si>
    <t>Estimates Start After</t>
  </si>
  <si>
    <t>Country/Series-specific Notes</t>
  </si>
  <si>
    <t>Scale</t>
  </si>
  <si>
    <t>Subject Descriptor</t>
  </si>
  <si>
    <t>Country</t>
  </si>
  <si>
    <t>Tuvalu National Provident Fund</t>
  </si>
  <si>
    <t>Year</t>
  </si>
  <si>
    <t>Series Name</t>
  </si>
  <si>
    <t>Series Code</t>
  </si>
  <si>
    <t>Country Name</t>
  </si>
  <si>
    <t>Country Code</t>
  </si>
  <si>
    <t>1990 [YR1990]</t>
  </si>
  <si>
    <t>2000 [YR2000]</t>
  </si>
  <si>
    <t>2011 [YR2011]</t>
  </si>
  <si>
    <t>2012 [YR2012]</t>
  </si>
  <si>
    <t>2013 [YR2013]</t>
  </si>
  <si>
    <t>2014 [YR2014]</t>
  </si>
  <si>
    <t>2015 [YR2015]</t>
  </si>
  <si>
    <t>2016 [YR2016]</t>
  </si>
  <si>
    <t>2017 [YR2017]</t>
  </si>
  <si>
    <t>2018 [YR2018]</t>
  </si>
  <si>
    <t>2019 [YR2019]</t>
  </si>
  <si>
    <t>2020 [YR2020]</t>
  </si>
  <si>
    <t>FJI</t>
  </si>
  <si>
    <t>KIR</t>
  </si>
  <si>
    <t>..</t>
  </si>
  <si>
    <t>MHL</t>
  </si>
  <si>
    <t>Micronesia, Fed. Sts.</t>
  </si>
  <si>
    <t>FSM</t>
  </si>
  <si>
    <t>NRU</t>
  </si>
  <si>
    <t>PLW</t>
  </si>
  <si>
    <t>WSM</t>
  </si>
  <si>
    <t>SLB</t>
  </si>
  <si>
    <t>TLS</t>
  </si>
  <si>
    <t>TON</t>
  </si>
  <si>
    <t>TUV</t>
  </si>
  <si>
    <t>VUT</t>
  </si>
  <si>
    <t>Data from database: World Development Indicators</t>
  </si>
  <si>
    <t>Last Updated: 02/15/2022</t>
  </si>
  <si>
    <t>% of GNI (2019)</t>
  </si>
  <si>
    <t>World Bank</t>
  </si>
  <si>
    <t>GDP (million)</t>
  </si>
  <si>
    <t>GNI (million)</t>
  </si>
  <si>
    <t>% of GNI 2018</t>
  </si>
  <si>
    <t>WLD</t>
  </si>
  <si>
    <t>World</t>
  </si>
  <si>
    <t>NY.GDP.MKTP.CN</t>
  </si>
  <si>
    <t>GDP (current LCU)</t>
  </si>
  <si>
    <t>UMC</t>
  </si>
  <si>
    <t>Upper middle income</t>
  </si>
  <si>
    <t>TSS</t>
  </si>
  <si>
    <t>Sub-Saharan Africa (IDA &amp; IBRD countries)</t>
  </si>
  <si>
    <t>SSA</t>
  </si>
  <si>
    <t>Sub-Saharan Africa (excluding high income)</t>
  </si>
  <si>
    <t>SSF</t>
  </si>
  <si>
    <t>Sub-Saharan Africa</t>
  </si>
  <si>
    <t>TSA</t>
  </si>
  <si>
    <t>South Asia (IDA &amp; IBRD)</t>
  </si>
  <si>
    <t>SAS</t>
  </si>
  <si>
    <t>South Asia</t>
  </si>
  <si>
    <t>SST</t>
  </si>
  <si>
    <t>Small states</t>
  </si>
  <si>
    <t>PRE</t>
  </si>
  <si>
    <t>Pre-demographic dividend</t>
  </si>
  <si>
    <t>PST</t>
  </si>
  <si>
    <t>Post-demographic dividend</t>
  </si>
  <si>
    <t>PSS</t>
  </si>
  <si>
    <t>Pacific island small states</t>
  </si>
  <si>
    <t>OSS</t>
  </si>
  <si>
    <t>Other small states</t>
  </si>
  <si>
    <t>OED</t>
  </si>
  <si>
    <t>OECD members</t>
  </si>
  <si>
    <t>INX</t>
  </si>
  <si>
    <t>Not classified</t>
  </si>
  <si>
    <t>NAC</t>
  </si>
  <si>
    <t>North America</t>
  </si>
  <si>
    <t>MIC</t>
  </si>
  <si>
    <t>Middle income</t>
  </si>
  <si>
    <t>TMN</t>
  </si>
  <si>
    <t>Middle East &amp; North Africa (IDA &amp; IBRD countries)</t>
  </si>
  <si>
    <t>MNA</t>
  </si>
  <si>
    <t>Middle East &amp; North Africa (excluding high income)</t>
  </si>
  <si>
    <t>MEA</t>
  </si>
  <si>
    <t>Middle East &amp; North Africa</t>
  </si>
  <si>
    <t>LMC</t>
  </si>
  <si>
    <t>Lower middle income</t>
  </si>
  <si>
    <t>LIC</t>
  </si>
  <si>
    <t>Low income</t>
  </si>
  <si>
    <t>LMY</t>
  </si>
  <si>
    <t>Low &amp; middle income</t>
  </si>
  <si>
    <t>LDC</t>
  </si>
  <si>
    <t>Least developed countries: UN classification</t>
  </si>
  <si>
    <t>TLA</t>
  </si>
  <si>
    <t>Latin America &amp; the Caribbean (IDA &amp; IBRD countries)</t>
  </si>
  <si>
    <t>LAC</t>
  </si>
  <si>
    <t>Latin America &amp; Caribbean (excluding high income)</t>
  </si>
  <si>
    <t>LCN</t>
  </si>
  <si>
    <t>Latin America &amp; Caribbean</t>
  </si>
  <si>
    <t>LTE</t>
  </si>
  <si>
    <t>Late-demographic dividend</t>
  </si>
  <si>
    <t>IDA</t>
  </si>
  <si>
    <t>IDA total</t>
  </si>
  <si>
    <t>IDX</t>
  </si>
  <si>
    <t>IDA only</t>
  </si>
  <si>
    <t>IDB</t>
  </si>
  <si>
    <t>IDA blend</t>
  </si>
  <si>
    <t>IBT</t>
  </si>
  <si>
    <t>IDA &amp; IBRD total</t>
  </si>
  <si>
    <t>IBD</t>
  </si>
  <si>
    <t>IBRD only</t>
  </si>
  <si>
    <t>HIC</t>
  </si>
  <si>
    <t>High income</t>
  </si>
  <si>
    <t>HPC</t>
  </si>
  <si>
    <t>Heavily indebted poor countries (HIPC)</t>
  </si>
  <si>
    <t>FCS</t>
  </si>
  <si>
    <t>Fragile and conflict affected situations</t>
  </si>
  <si>
    <t>EUU</t>
  </si>
  <si>
    <t>European Union</t>
  </si>
  <si>
    <t>TEC</t>
  </si>
  <si>
    <t>Europe &amp; Central Asia (IDA &amp; IBRD countries)</t>
  </si>
  <si>
    <t>ECA</t>
  </si>
  <si>
    <t>Europe &amp; Central Asia (excluding high income)</t>
  </si>
  <si>
    <t>ECS</t>
  </si>
  <si>
    <t>Europe &amp; Central Asia</t>
  </si>
  <si>
    <t>EMU</t>
  </si>
  <si>
    <t>Euro area</t>
  </si>
  <si>
    <t>TEA</t>
  </si>
  <si>
    <t>East Asia &amp; Pacific (IDA &amp; IBRD countries)</t>
  </si>
  <si>
    <t>EAP</t>
  </si>
  <si>
    <t>East Asia &amp; Pacific (excluding high income)</t>
  </si>
  <si>
    <t>EAS</t>
  </si>
  <si>
    <t>East Asia &amp; Pacific</t>
  </si>
  <si>
    <t>EAR</t>
  </si>
  <si>
    <t>Early-demographic dividend</t>
  </si>
  <si>
    <t>CEB</t>
  </si>
  <si>
    <t>Central Europe and the Baltics</t>
  </si>
  <si>
    <t>CSS</t>
  </si>
  <si>
    <t>Caribbean small states</t>
  </si>
  <si>
    <t>ARB</t>
  </si>
  <si>
    <t>Arab World</t>
  </si>
  <si>
    <t>AFW</t>
  </si>
  <si>
    <t>Africa Western and Central</t>
  </si>
  <si>
    <t>AFE</t>
  </si>
  <si>
    <t>Africa Eastern and Southern</t>
  </si>
  <si>
    <t>ZWE</t>
  </si>
  <si>
    <t>Zimbabwe</t>
  </si>
  <si>
    <t>ZMB</t>
  </si>
  <si>
    <t>Zambia</t>
  </si>
  <si>
    <t>YEM</t>
  </si>
  <si>
    <t>Yemen, Rep.</t>
  </si>
  <si>
    <t>PSE</t>
  </si>
  <si>
    <t>West Bank and Gaza</t>
  </si>
  <si>
    <t>VIR</t>
  </si>
  <si>
    <t>Virgin Islands (U.S.)</t>
  </si>
  <si>
    <t>VNM</t>
  </si>
  <si>
    <t>Vietnam</t>
  </si>
  <si>
    <t>VEN</t>
  </si>
  <si>
    <t>Venezuela, RB</t>
  </si>
  <si>
    <t>UZB</t>
  </si>
  <si>
    <t>Uzbekistan</t>
  </si>
  <si>
    <t>URY</t>
  </si>
  <si>
    <t>Uruguay</t>
  </si>
  <si>
    <t>USA</t>
  </si>
  <si>
    <t>United States</t>
  </si>
  <si>
    <t>GBR</t>
  </si>
  <si>
    <t>United Kingdom</t>
  </si>
  <si>
    <t>ARE</t>
  </si>
  <si>
    <t>United Arab Emirates</t>
  </si>
  <si>
    <t>UKR</t>
  </si>
  <si>
    <t>Ukraine</t>
  </si>
  <si>
    <t>UGA</t>
  </si>
  <si>
    <t>Uganda</t>
  </si>
  <si>
    <t>TCA</t>
  </si>
  <si>
    <t>Turks and Caicos Islands</t>
  </si>
  <si>
    <t>TKM</t>
  </si>
  <si>
    <t>Turkmenistan</t>
  </si>
  <si>
    <t>TUR</t>
  </si>
  <si>
    <t>Turkey</t>
  </si>
  <si>
    <t>TUN</t>
  </si>
  <si>
    <t>Tunisia</t>
  </si>
  <si>
    <t>TTO</t>
  </si>
  <si>
    <t>Trinidad and Tobago</t>
  </si>
  <si>
    <t>TGO</t>
  </si>
  <si>
    <t>Togo</t>
  </si>
  <si>
    <t>THA</t>
  </si>
  <si>
    <t>Thailand</t>
  </si>
  <si>
    <t>TZA</t>
  </si>
  <si>
    <t>Tanzania</t>
  </si>
  <si>
    <t>TJK</t>
  </si>
  <si>
    <t>Tajikistan</t>
  </si>
  <si>
    <t>SYR</t>
  </si>
  <si>
    <t>Syrian Arab Republic</t>
  </si>
  <si>
    <t>CHE</t>
  </si>
  <si>
    <t>Switzerland</t>
  </si>
  <si>
    <t>SWE</t>
  </si>
  <si>
    <t>Sweden</t>
  </si>
  <si>
    <t>SUR</t>
  </si>
  <si>
    <t>Suriname</t>
  </si>
  <si>
    <t>SDN</t>
  </si>
  <si>
    <t>Sudan</t>
  </si>
  <si>
    <t>VCT</t>
  </si>
  <si>
    <t>St. Vincent and the Grenadines</t>
  </si>
  <si>
    <t>MAF</t>
  </si>
  <si>
    <t>St. Martin (French part)</t>
  </si>
  <si>
    <t>LCA</t>
  </si>
  <si>
    <t>St. Lucia</t>
  </si>
  <si>
    <t>KNA</t>
  </si>
  <si>
    <t>St. Kitts and Nevis</t>
  </si>
  <si>
    <t>LKA</t>
  </si>
  <si>
    <t>Sri Lanka</t>
  </si>
  <si>
    <t>ESP</t>
  </si>
  <si>
    <t>Spain</t>
  </si>
  <si>
    <t>SSD</t>
  </si>
  <si>
    <t>South Sudan</t>
  </si>
  <si>
    <t>ZAF</t>
  </si>
  <si>
    <t>South Africa</t>
  </si>
  <si>
    <t>SOM</t>
  </si>
  <si>
    <t>Somalia</t>
  </si>
  <si>
    <t>SVN</t>
  </si>
  <si>
    <t>Slovenia</t>
  </si>
  <si>
    <t>SVK</t>
  </si>
  <si>
    <t>Slovak Republic</t>
  </si>
  <si>
    <t>SXM</t>
  </si>
  <si>
    <t>Sint Maarten (Dutch part)</t>
  </si>
  <si>
    <t>SGP</t>
  </si>
  <si>
    <t>Singapore</t>
  </si>
  <si>
    <t>SLE</t>
  </si>
  <si>
    <t>Sierra Leone</t>
  </si>
  <si>
    <t>SYC</t>
  </si>
  <si>
    <t>Seychelles</t>
  </si>
  <si>
    <t>SRB</t>
  </si>
  <si>
    <t>Serbia</t>
  </si>
  <si>
    <t>SEN</t>
  </si>
  <si>
    <t>Senegal</t>
  </si>
  <si>
    <t>SAU</t>
  </si>
  <si>
    <t>Saudi Arabia</t>
  </si>
  <si>
    <t>STP</t>
  </si>
  <si>
    <t>Sao Tome and Principe</t>
  </si>
  <si>
    <t>SMR</t>
  </si>
  <si>
    <t>San Marino</t>
  </si>
  <si>
    <t>RWA</t>
  </si>
  <si>
    <t>Rwanda</t>
  </si>
  <si>
    <t>RUS</t>
  </si>
  <si>
    <t>Russian Federation</t>
  </si>
  <si>
    <t>ROU</t>
  </si>
  <si>
    <t>Romania</t>
  </si>
  <si>
    <t>QAT</t>
  </si>
  <si>
    <t>Qatar</t>
  </si>
  <si>
    <t>PRI</t>
  </si>
  <si>
    <t>Puerto Rico</t>
  </si>
  <si>
    <t>PRT</t>
  </si>
  <si>
    <t>Portugal</t>
  </si>
  <si>
    <t>POL</t>
  </si>
  <si>
    <t>Poland</t>
  </si>
  <si>
    <t>PHL</t>
  </si>
  <si>
    <t>Philippines</t>
  </si>
  <si>
    <t>PER</t>
  </si>
  <si>
    <t>Peru</t>
  </si>
  <si>
    <t>PRY</t>
  </si>
  <si>
    <t>Paraguay</t>
  </si>
  <si>
    <t>PAN</t>
  </si>
  <si>
    <t>Panama</t>
  </si>
  <si>
    <t>PAK</t>
  </si>
  <si>
    <t>Pakistan</t>
  </si>
  <si>
    <t>OMN</t>
  </si>
  <si>
    <t>Oman</t>
  </si>
  <si>
    <t>NOR</t>
  </si>
  <si>
    <t>Norway</t>
  </si>
  <si>
    <t>MNP</t>
  </si>
  <si>
    <t>Northern Mariana Islands</t>
  </si>
  <si>
    <t>MKD</t>
  </si>
  <si>
    <t>North Macedonia</t>
  </si>
  <si>
    <t>NGA</t>
  </si>
  <si>
    <t>Nigeria</t>
  </si>
  <si>
    <t>NER</t>
  </si>
  <si>
    <t>Niger</t>
  </si>
  <si>
    <t>NIC</t>
  </si>
  <si>
    <t>Nicaragua</t>
  </si>
  <si>
    <t>NZL</t>
  </si>
  <si>
    <t>New Zealand</t>
  </si>
  <si>
    <t>NCL</t>
  </si>
  <si>
    <t>New Caledonia</t>
  </si>
  <si>
    <t>NLD</t>
  </si>
  <si>
    <t>Netherlands</t>
  </si>
  <si>
    <t>NPL</t>
  </si>
  <si>
    <t>Nepal</t>
  </si>
  <si>
    <t>NAM</t>
  </si>
  <si>
    <t>Namibia</t>
  </si>
  <si>
    <t>MMR</t>
  </si>
  <si>
    <t>Myanmar</t>
  </si>
  <si>
    <t>MOZ</t>
  </si>
  <si>
    <t>Mozambique</t>
  </si>
  <si>
    <t>MAR</t>
  </si>
  <si>
    <t>Morocco</t>
  </si>
  <si>
    <t>MNE</t>
  </si>
  <si>
    <t>Montenegro</t>
  </si>
  <si>
    <t>MNG</t>
  </si>
  <si>
    <t>Mongolia</t>
  </si>
  <si>
    <t>MCO</t>
  </si>
  <si>
    <t>Monaco</t>
  </si>
  <si>
    <t>MDA</t>
  </si>
  <si>
    <t>Moldova</t>
  </si>
  <si>
    <t>MEX</t>
  </si>
  <si>
    <t>Mexico</t>
  </si>
  <si>
    <t>MUS</t>
  </si>
  <si>
    <t>Mauritius</t>
  </si>
  <si>
    <t>MRT</t>
  </si>
  <si>
    <t>Mauritania</t>
  </si>
  <si>
    <t>MLT</t>
  </si>
  <si>
    <t>Malta</t>
  </si>
  <si>
    <t>MLI</t>
  </si>
  <si>
    <t>Mali</t>
  </si>
  <si>
    <t>MDV</t>
  </si>
  <si>
    <t>Maldives</t>
  </si>
  <si>
    <t>MYS</t>
  </si>
  <si>
    <t>Malaysia</t>
  </si>
  <si>
    <t>MWI</t>
  </si>
  <si>
    <t>Malawi</t>
  </si>
  <si>
    <t>MDG</t>
  </si>
  <si>
    <t>Madagascar</t>
  </si>
  <si>
    <t>MAC</t>
  </si>
  <si>
    <t>Macao SAR, China</t>
  </si>
  <si>
    <t>LUX</t>
  </si>
  <si>
    <t>Luxembourg</t>
  </si>
  <si>
    <t>LTU</t>
  </si>
  <si>
    <t>Lithuania</t>
  </si>
  <si>
    <t>LIE</t>
  </si>
  <si>
    <t>Liechtenstein</t>
  </si>
  <si>
    <t>LBY</t>
  </si>
  <si>
    <t>Libya</t>
  </si>
  <si>
    <t>LBR</t>
  </si>
  <si>
    <t>Liberia</t>
  </si>
  <si>
    <t>LSO</t>
  </si>
  <si>
    <t>Lesotho</t>
  </si>
  <si>
    <t>LBN</t>
  </si>
  <si>
    <t>Lebanon</t>
  </si>
  <si>
    <t>LVA</t>
  </si>
  <si>
    <t>Latvia</t>
  </si>
  <si>
    <t>LAO</t>
  </si>
  <si>
    <t>Lao PDR</t>
  </si>
  <si>
    <t>KGZ</t>
  </si>
  <si>
    <t>Kyrgyz Republic</t>
  </si>
  <si>
    <t>KWT</t>
  </si>
  <si>
    <t>Kuwait</t>
  </si>
  <si>
    <t>XKX</t>
  </si>
  <si>
    <t>Kosovo</t>
  </si>
  <si>
    <t>KOR</t>
  </si>
  <si>
    <t>Korea, Rep.</t>
  </si>
  <si>
    <t>PRK</t>
  </si>
  <si>
    <t>Korea, Dem. People's Rep.</t>
  </si>
  <si>
    <t>KEN</t>
  </si>
  <si>
    <t>Kenya</t>
  </si>
  <si>
    <t>KAZ</t>
  </si>
  <si>
    <t>Kazakhstan</t>
  </si>
  <si>
    <t>JOR</t>
  </si>
  <si>
    <t>Jordan</t>
  </si>
  <si>
    <t>JPN</t>
  </si>
  <si>
    <t>Japan</t>
  </si>
  <si>
    <t>JAM</t>
  </si>
  <si>
    <t>Jamaica</t>
  </si>
  <si>
    <t>ITA</t>
  </si>
  <si>
    <t>Italy</t>
  </si>
  <si>
    <t>ISR</t>
  </si>
  <si>
    <t>Israel</t>
  </si>
  <si>
    <t>IMN</t>
  </si>
  <si>
    <t>Isle of Man</t>
  </si>
  <si>
    <t>IRL</t>
  </si>
  <si>
    <t>Ireland</t>
  </si>
  <si>
    <t>IRQ</t>
  </si>
  <si>
    <t>Iraq</t>
  </si>
  <si>
    <t>IRN</t>
  </si>
  <si>
    <t>Iran, Islamic Rep.</t>
  </si>
  <si>
    <t>IDN</t>
  </si>
  <si>
    <t>Indonesia</t>
  </si>
  <si>
    <t>IND</t>
  </si>
  <si>
    <t>India</t>
  </si>
  <si>
    <t>ISL</t>
  </si>
  <si>
    <t>Iceland</t>
  </si>
  <si>
    <t>HUN</t>
  </si>
  <si>
    <t>Hungary</t>
  </si>
  <si>
    <t>HKG</t>
  </si>
  <si>
    <t>Hong Kong SAR, China</t>
  </si>
  <si>
    <t>HND</t>
  </si>
  <si>
    <t>Honduras</t>
  </si>
  <si>
    <t>HTI</t>
  </si>
  <si>
    <t>Haiti</t>
  </si>
  <si>
    <t>GUY</t>
  </si>
  <si>
    <t>Guyana</t>
  </si>
  <si>
    <t>GNB</t>
  </si>
  <si>
    <t>Guinea-Bissau</t>
  </si>
  <si>
    <t>GIN</t>
  </si>
  <si>
    <t>Guinea</t>
  </si>
  <si>
    <t>GTM</t>
  </si>
  <si>
    <t>Guatemala</t>
  </si>
  <si>
    <t>GUM</t>
  </si>
  <si>
    <t>Guam</t>
  </si>
  <si>
    <t>GRD</t>
  </si>
  <si>
    <t>Grenada</t>
  </si>
  <si>
    <t>GRL</t>
  </si>
  <si>
    <t>Greenland</t>
  </si>
  <si>
    <t>GRC</t>
  </si>
  <si>
    <t>Greece</t>
  </si>
  <si>
    <t>GIB</t>
  </si>
  <si>
    <t>Gibraltar</t>
  </si>
  <si>
    <t>GHA</t>
  </si>
  <si>
    <t>Ghana</t>
  </si>
  <si>
    <t>DEU</t>
  </si>
  <si>
    <t>Germany</t>
  </si>
  <si>
    <t>GEO</t>
  </si>
  <si>
    <t>Georgia</t>
  </si>
  <si>
    <t>GMB</t>
  </si>
  <si>
    <t>Gambia, The</t>
  </si>
  <si>
    <t>GAB</t>
  </si>
  <si>
    <t>Gabon</t>
  </si>
  <si>
    <t>PYF</t>
  </si>
  <si>
    <t>French Polynesia</t>
  </si>
  <si>
    <t>FRA</t>
  </si>
  <si>
    <t>France</t>
  </si>
  <si>
    <t>FIN</t>
  </si>
  <si>
    <t>Finland</t>
  </si>
  <si>
    <t>FRO</t>
  </si>
  <si>
    <t>Faroe Islands</t>
  </si>
  <si>
    <t>ETH</t>
  </si>
  <si>
    <t>Ethiopia</t>
  </si>
  <si>
    <t>SWZ</t>
  </si>
  <si>
    <t>Eswatini</t>
  </si>
  <si>
    <t>EST</t>
  </si>
  <si>
    <t>Estonia</t>
  </si>
  <si>
    <t>ERI</t>
  </si>
  <si>
    <t>Eritrea</t>
  </si>
  <si>
    <t>GNQ</t>
  </si>
  <si>
    <t>Equatorial Guinea</t>
  </si>
  <si>
    <t>SLV</t>
  </si>
  <si>
    <t>El Salvador</t>
  </si>
  <si>
    <t>EGY</t>
  </si>
  <si>
    <t>Egypt, Arab Rep.</t>
  </si>
  <si>
    <t>ECU</t>
  </si>
  <si>
    <t>Ecuador</t>
  </si>
  <si>
    <t>DOM</t>
  </si>
  <si>
    <t>Dominican Republic</t>
  </si>
  <si>
    <t>DMA</t>
  </si>
  <si>
    <t>Dominica</t>
  </si>
  <si>
    <t>DJI</t>
  </si>
  <si>
    <t>Djibouti</t>
  </si>
  <si>
    <t>DNK</t>
  </si>
  <si>
    <t>Denmark</t>
  </si>
  <si>
    <t>CZE</t>
  </si>
  <si>
    <t>Czech Republic</t>
  </si>
  <si>
    <t>CYP</t>
  </si>
  <si>
    <t>Cyprus</t>
  </si>
  <si>
    <t>CUW</t>
  </si>
  <si>
    <t>Curacao</t>
  </si>
  <si>
    <t>CUB</t>
  </si>
  <si>
    <t>Cuba</t>
  </si>
  <si>
    <t>HRV</t>
  </si>
  <si>
    <t>Croatia</t>
  </si>
  <si>
    <t>CIV</t>
  </si>
  <si>
    <t>Cote d'Ivoire</t>
  </si>
  <si>
    <t>CRI</t>
  </si>
  <si>
    <t>Costa Rica</t>
  </si>
  <si>
    <t>COG</t>
  </si>
  <si>
    <t>Congo, Rep.</t>
  </si>
  <si>
    <t>COD</t>
  </si>
  <si>
    <t>Congo, Dem. Rep.</t>
  </si>
  <si>
    <t>COM</t>
  </si>
  <si>
    <t>Comoros</t>
  </si>
  <si>
    <t>COL</t>
  </si>
  <si>
    <t>Colombia</t>
  </si>
  <si>
    <t>CHN</t>
  </si>
  <si>
    <t>China</t>
  </si>
  <si>
    <t>CHL</t>
  </si>
  <si>
    <t>Chile</t>
  </si>
  <si>
    <t>CHI</t>
  </si>
  <si>
    <t>Channel Islands</t>
  </si>
  <si>
    <t>TCD</t>
  </si>
  <si>
    <t>Chad</t>
  </si>
  <si>
    <t>CAF</t>
  </si>
  <si>
    <t>Central African Republic</t>
  </si>
  <si>
    <t>CYM</t>
  </si>
  <si>
    <t>Cayman Islands</t>
  </si>
  <si>
    <t>CAN</t>
  </si>
  <si>
    <t>Canada</t>
  </si>
  <si>
    <t>CMR</t>
  </si>
  <si>
    <t>Cameroon</t>
  </si>
  <si>
    <t>KHM</t>
  </si>
  <si>
    <t>Cambodia</t>
  </si>
  <si>
    <t>CPV</t>
  </si>
  <si>
    <t>Cabo Verde</t>
  </si>
  <si>
    <t>BDI</t>
  </si>
  <si>
    <t>Burundi</t>
  </si>
  <si>
    <t>BFA</t>
  </si>
  <si>
    <t>Burkina Faso</t>
  </si>
  <si>
    <t>BGR</t>
  </si>
  <si>
    <t>Bulgaria</t>
  </si>
  <si>
    <t>BRN</t>
  </si>
  <si>
    <t>Brunei Darussalam</t>
  </si>
  <si>
    <t>VGB</t>
  </si>
  <si>
    <t>British Virgin Islands</t>
  </si>
  <si>
    <t>BRA</t>
  </si>
  <si>
    <t>Brazil</t>
  </si>
  <si>
    <t>BWA</t>
  </si>
  <si>
    <t>Botswana</t>
  </si>
  <si>
    <t>BIH</t>
  </si>
  <si>
    <t>Bosnia and Herzegovina</t>
  </si>
  <si>
    <t>BOL</t>
  </si>
  <si>
    <t>Bolivia</t>
  </si>
  <si>
    <t>BTN</t>
  </si>
  <si>
    <t>Bhutan</t>
  </si>
  <si>
    <t>BMU</t>
  </si>
  <si>
    <t>Bermuda</t>
  </si>
  <si>
    <t>BEN</t>
  </si>
  <si>
    <t>Benin</t>
  </si>
  <si>
    <t>BLZ</t>
  </si>
  <si>
    <t>Belize</t>
  </si>
  <si>
    <t>BEL</t>
  </si>
  <si>
    <t>Belgium</t>
  </si>
  <si>
    <t>BLR</t>
  </si>
  <si>
    <t>Belarus</t>
  </si>
  <si>
    <t>BRB</t>
  </si>
  <si>
    <t>Barbados</t>
  </si>
  <si>
    <t>BGD</t>
  </si>
  <si>
    <t>Bangladesh</t>
  </si>
  <si>
    <t>BHR</t>
  </si>
  <si>
    <t>Bahrain</t>
  </si>
  <si>
    <t>BHS</t>
  </si>
  <si>
    <t>Bahamas, The</t>
  </si>
  <si>
    <t>AZE</t>
  </si>
  <si>
    <t>Azerbaijan</t>
  </si>
  <si>
    <t>AUT</t>
  </si>
  <si>
    <t>Austria</t>
  </si>
  <si>
    <t>AUS</t>
  </si>
  <si>
    <t>Australia</t>
  </si>
  <si>
    <t>ABW</t>
  </si>
  <si>
    <t>Aruba</t>
  </si>
  <si>
    <t>ARM</t>
  </si>
  <si>
    <t>Armenia</t>
  </si>
  <si>
    <t>ARG</t>
  </si>
  <si>
    <t>Argentina</t>
  </si>
  <si>
    <t>ATG</t>
  </si>
  <si>
    <t>Antigua and Barbuda</t>
  </si>
  <si>
    <t>AGO</t>
  </si>
  <si>
    <t>Angola</t>
  </si>
  <si>
    <t>AND</t>
  </si>
  <si>
    <t>Andorra</t>
  </si>
  <si>
    <t>ASM</t>
  </si>
  <si>
    <t>American Samoa</t>
  </si>
  <si>
    <t>DZA</t>
  </si>
  <si>
    <t>Algeria</t>
  </si>
  <si>
    <t>ALB</t>
  </si>
  <si>
    <t>Albania</t>
  </si>
  <si>
    <t>AFG</t>
  </si>
  <si>
    <t>Afghanistan</t>
  </si>
  <si>
    <t>NY.GNP.MKTP.CN</t>
  </si>
  <si>
    <t>GNI (current LCU)</t>
  </si>
  <si>
    <t>Reference year</t>
  </si>
  <si>
    <t>Expenditure as a % of GDP</t>
  </si>
  <si>
    <t xml:space="preserve">GNI (million) </t>
  </si>
  <si>
    <t>Expenditure as a % of GNI</t>
  </si>
  <si>
    <t>Expenditure as a % of government expenditure</t>
  </si>
  <si>
    <t>Government expenditure (millions</t>
  </si>
  <si>
    <t>% of government expenditure (2019)</t>
  </si>
  <si>
    <t>Government expenditure (millions)</t>
  </si>
  <si>
    <t>% of GNI (2018)</t>
  </si>
  <si>
    <t>Government expenditure (million)</t>
  </si>
  <si>
    <t>GDP  (million)</t>
  </si>
  <si>
    <t>Family and children</t>
  </si>
  <si>
    <t>Housing</t>
  </si>
  <si>
    <t>Not included</t>
  </si>
  <si>
    <r>
      <t xml:space="preserve">Social Pension for People with </t>
    </r>
    <r>
      <rPr>
        <sz val="12"/>
        <color theme="1"/>
        <rFont val="Calibri"/>
        <family val="2"/>
        <scheme val="minor"/>
      </rPr>
      <t>Disabilities</t>
    </r>
  </si>
  <si>
    <t xml:space="preserve">Social Pension for Elderly People </t>
  </si>
  <si>
    <t>% of GNI</t>
  </si>
  <si>
    <t>% of government expenditure</t>
  </si>
  <si>
    <t>Provident fund expenditure</t>
  </si>
  <si>
    <t>Government expenditure (% of GDP)</t>
  </si>
  <si>
    <t>Expenditure (2020-21) (F$ 000)</t>
  </si>
  <si>
    <t xml:space="preserve">Accident Compensation Commission of Fiji (ACCF) </t>
  </si>
  <si>
    <t>Programme</t>
  </si>
  <si>
    <t>Year of data</t>
  </si>
  <si>
    <t>Background data</t>
  </si>
  <si>
    <t>Denominator</t>
  </si>
  <si>
    <t>Allocated pension</t>
  </si>
  <si>
    <t>Early release: Retire on Medical Ground</t>
  </si>
  <si>
    <t>Financial Hardship: Severe Financial Hardship</t>
  </si>
  <si>
    <t>Retirement Fund Board (RFB) (Provident fund for public sector workers)</t>
  </si>
  <si>
    <t>c</t>
  </si>
  <si>
    <t>Social benefits (27) + provident fund expenditure</t>
  </si>
  <si>
    <t>2020 National Budget</t>
  </si>
  <si>
    <t>Notes</t>
  </si>
  <si>
    <t>In absence of 2020 data, 2018 data is used</t>
  </si>
  <si>
    <t>Timor-Leste Budget Tranparancy Portal</t>
  </si>
  <si>
    <t>2019-20</t>
  </si>
  <si>
    <t>2018-19 Budget</t>
  </si>
  <si>
    <t>2019-20 Budget</t>
  </si>
  <si>
    <r>
      <rPr>
        <b/>
        <sz val="12"/>
        <color theme="1"/>
        <rFont val="Calibri (Body)"/>
      </rPr>
      <t>Expenditure (2019)</t>
    </r>
    <r>
      <rPr>
        <b/>
        <sz val="12"/>
        <color theme="1"/>
        <rFont val="Calibri"/>
        <family val="2"/>
        <scheme val="minor"/>
      </rPr>
      <t xml:space="preserve"> (VT 000)</t>
    </r>
  </si>
  <si>
    <t>Aon Master Trust PNG Annual Report 2019</t>
  </si>
  <si>
    <t>National Superannuation Funds - Defence Force Retirement Benefit Fund Limited (DFRBF)</t>
  </si>
  <si>
    <t>Comrad Trustee Services Limited Annual Report 2020</t>
  </si>
  <si>
    <t>Nambawan Super for Everyone Annual Report 2019</t>
  </si>
  <si>
    <t>nasfund Annual Report 2020</t>
  </si>
  <si>
    <t>Expenditure on social assistance benefits, by function</t>
  </si>
  <si>
    <t>Veterans benefits</t>
  </si>
  <si>
    <t>Expenditure (2020) (USD 000)</t>
  </si>
  <si>
    <t xml:space="preserve">Social exclusion </t>
  </si>
  <si>
    <t>Sickness and disability</t>
  </si>
  <si>
    <t>Old age and survivors</t>
  </si>
  <si>
    <t>Unemployment </t>
  </si>
  <si>
    <t xml:space="preserve">Support for the Unemployed </t>
  </si>
  <si>
    <t>2022 National Budget</t>
  </si>
  <si>
    <t>Disability Welfare Scheme</t>
  </si>
  <si>
    <t>Disability allowance</t>
  </si>
  <si>
    <t>Death claim (one off benefit of AUD 2000)</t>
  </si>
  <si>
    <t>Cross-tabulation between economic classification (Expense) and functional classification (COFOG)</t>
  </si>
  <si>
    <t>National Retirement Benefit Fund (NRBF) (Provident fund for private sector workers)</t>
  </si>
  <si>
    <t>SNPF - Death benefit</t>
  </si>
  <si>
    <t>SNPF - Pension</t>
  </si>
  <si>
    <t>Expenditure (2019-20) (WST 000)</t>
  </si>
  <si>
    <t>Expenditure (2020) (AUD 000)</t>
  </si>
  <si>
    <t>Expenditure (2019-2020) (AUD 000)</t>
  </si>
  <si>
    <t>Expenditure (2019) (AUD 000)</t>
  </si>
  <si>
    <t>Expenditure (2019) (PGK 000)</t>
  </si>
  <si>
    <t xml:space="preserve"> -p0p</t>
  </si>
  <si>
    <t>Social benefits (27) + veterans benefits</t>
  </si>
  <si>
    <t>Social protection expenditure by economic classification (Expense)</t>
  </si>
  <si>
    <t>Full COFOG classification</t>
  </si>
  <si>
    <t>Simplified COFOG classification</t>
  </si>
  <si>
    <t>Social protection n.e.c (7109)</t>
  </si>
  <si>
    <t>Social protection expenditure does not include that specifically related to COVID-19.</t>
  </si>
  <si>
    <t>Where disaggregated data is not available for provident funds and social insurance schemes (e.g. Timor-Leste), expenditure is classified under the function of Old Age (7102) given this tends to constitute the majority of expenditure.</t>
  </si>
  <si>
    <t>Where expenditure data relates to the years 2020 or 2021, the denominator used for comparison to GDP, GNI and government expenditure is for 2019. This is done to compare levels of expenditure to the size of the economy and the government in "normal times", and avoid the analysis being distorted by the sharp contraction of the economy in many countries in 2020 and 2021.</t>
  </si>
  <si>
    <t>Sources</t>
  </si>
  <si>
    <t>Suggested citation:</t>
  </si>
  <si>
    <t xml:space="preserve">This spreadsheet provides a classification of social protection expenditure in a selection of Pacific Island Countries, and Timor-Leste, according to the economic and functional classification of government expenditure described in the IMF Government Finance Statistics Manual (GFSM) of 2014. It is intended to illustrate how expenditure on different social protection schemes has been classified. The expenditure data was collected and classified as part of a Partnership for Social Protection (P4SP) activity focused on financing investments in social protection. </t>
  </si>
  <si>
    <t>A discussion of the findings from the mapping can be found in a briefing paper at the following link (**)</t>
  </si>
  <si>
    <t>Introduction</t>
  </si>
  <si>
    <t>Contents</t>
  </si>
  <si>
    <t>Summary of social protection expenditure by economic classification, by country (Expense)</t>
  </si>
  <si>
    <t>Summary of social protection expenditure by functional classification (Classification of the Functions of Government (COFOG))</t>
  </si>
  <si>
    <t>Detailed country data and classification</t>
  </si>
  <si>
    <t>National Liberation Combatants and Martyrs' benefits</t>
  </si>
  <si>
    <t>NRFB Annual Report 2018-19</t>
  </si>
  <si>
    <t>http://nrbf.to/wp-content/uploads/2022/05/Annual-Report-2019-Combined.pdf</t>
  </si>
  <si>
    <t>Normal retirement</t>
  </si>
  <si>
    <t>Death</t>
  </si>
  <si>
    <t>Phased</t>
  </si>
  <si>
    <t>Medical</t>
  </si>
  <si>
    <t>Redundancy</t>
  </si>
  <si>
    <t>Financial Hardship</t>
  </si>
  <si>
    <t>2018-19</t>
  </si>
  <si>
    <t>RFB annual report 2018-19</t>
  </si>
  <si>
    <t>http://www.rfb.to/ANR/AnnualReport20182019E.pdf</t>
  </si>
  <si>
    <t xml:space="preserve">RFB annual report 2018-19 </t>
  </si>
  <si>
    <t>Attained retirement age</t>
  </si>
  <si>
    <t>Financial Hardship: Preserved medical</t>
  </si>
  <si>
    <t>SINPF Annual Report 2019</t>
  </si>
  <si>
    <t>https://www.sinpf.org.sb/index.php/forms-publications/annual-reports/send/2-annual-reports/184-sinpf-annual-report2019.html</t>
  </si>
  <si>
    <t>Expenditure (2019) (SBD 000)</t>
  </si>
  <si>
    <t>At 50 years</t>
  </si>
  <si>
    <t>Incapacitated</t>
  </si>
  <si>
    <t>Retirement at 40</t>
  </si>
  <si>
    <t>Expenditure (2018-19) (TOP 000)</t>
  </si>
  <si>
    <r>
      <rPr>
        <b/>
        <sz val="12"/>
        <color rgb="FF000000"/>
        <rFont val="Calibri"/>
        <family val="2"/>
        <scheme val="minor"/>
      </rPr>
      <t xml:space="preserve">TImor-Leste: </t>
    </r>
    <r>
      <rPr>
        <sz val="12"/>
        <color rgb="FF000000"/>
        <rFont val="Calibri"/>
        <family val="2"/>
        <scheme val="minor"/>
      </rPr>
      <t>For the Social Pension for Elderly People and Social Pension for People with Disabilities, only total expenditures exist. Scheme-specific expenditure is calculated by dividing total expenditure by the number of beneficiaries in the elderly and disability scheme respectively.</t>
    </r>
  </si>
  <si>
    <r>
      <rPr>
        <b/>
        <sz val="12"/>
        <color theme="1"/>
        <rFont val="Calibri"/>
        <family val="2"/>
        <scheme val="minor"/>
      </rPr>
      <t>Kiribati</t>
    </r>
    <r>
      <rPr>
        <sz val="12"/>
        <color theme="1"/>
        <rFont val="Calibri"/>
        <family val="2"/>
        <scheme val="minor"/>
      </rPr>
      <t xml:space="preserve">: Provident fund expenditure data relates to the year 2018 (the lastest year for which data is readily available). This is despite other data relating to 2020. 2020 has been used in order to reflect significant changes in the social protection system in recent years. </t>
    </r>
  </si>
  <si>
    <t>Country-specific notes:</t>
  </si>
  <si>
    <t>Database of social protection expenditure in Pacific Island Countries and Timor-Leste</t>
  </si>
  <si>
    <t>Partnerships for Social Protection</t>
  </si>
  <si>
    <t>Pensions, gratuities and compassionate allowances</t>
  </si>
  <si>
    <t>https://solomons.gov.sb/wp-content/uploads/2020/10/2019-Final-Budget-Outcome.pdf</t>
  </si>
  <si>
    <t>2019 Final Budget Outcome</t>
  </si>
  <si>
    <t>Pensions and gratuities</t>
  </si>
  <si>
    <t>Certain provident fund expenditure has been excluded where it is not considered to be related to any social protection function. This includes withdrawals related to migration, and withdrawal of funds to be transferred to other savings schemes.</t>
  </si>
  <si>
    <t>The best attempt possible has been made to include expenditure on schemes for public servants (Employment-related social benefits (273)), however, the limited and inconsistent reporting of such scheme expenditure means these may not be fully accounted for.</t>
  </si>
  <si>
    <t>Edition: February 2023</t>
  </si>
  <si>
    <r>
      <t xml:space="preserve">Partnerships for Social Protection (P4SP) (2023) </t>
    </r>
    <r>
      <rPr>
        <i/>
        <sz val="12"/>
        <color theme="1"/>
        <rFont val="Calibri"/>
        <family val="2"/>
        <scheme val="minor"/>
      </rPr>
      <t>Database of social protection expenditure in Pacific Island Countries and Timor-Leste - February 2023 edition</t>
    </r>
  </si>
  <si>
    <r>
      <rPr>
        <b/>
        <sz val="12"/>
        <color rgb="FF000000"/>
        <rFont val="Calibri"/>
        <family val="2"/>
        <scheme val="minor"/>
      </rPr>
      <t xml:space="preserve">Nauru: </t>
    </r>
    <r>
      <rPr>
        <sz val="12"/>
        <color rgb="FF000000"/>
        <rFont val="Calibri"/>
        <family val="2"/>
        <scheme val="minor"/>
      </rPr>
      <t>The Nauru Superannuation Scheme (NSS) and Parliamentary Pension Fund are excluded from expenditure figures. The NSS (which is managed by the New Zealand superannuation fund SuperLife was only initiated in 2019 and no data was available on benefit payments. It is assumed that few (or no) benefits have yet been paid. The Parliamentary Pension Fund (also managed by SuperLife) is being fully funded by five payments to the fund by the national government. These transfers are not included as they represent ad hoc rather than recurrent expenditures.</t>
    </r>
  </si>
  <si>
    <t>Ministry of Economy</t>
  </si>
  <si>
    <t>ADB Social Protection Indicator Consultants report</t>
  </si>
  <si>
    <t>https://www.adb.org/projects/52012-001/main</t>
  </si>
  <si>
    <t>http://www.budgettransparency.gov.tl/public/index?&amp;lang=en</t>
  </si>
  <si>
    <t>The database presents the best attempt by the researchers to accurately map and classify social protection expenditure, however, the researchers welcome any corrections or suggestions on refining the data.  For any questions about the dataset or to share the findings of further secondary analysis, please contact admin@p4sp.org.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</si>
</sst>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5">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i/>
      <sz val="12"/>
      <color theme="1"/>
      <name val="Calibri"/>
      <family val="2"/>
      <scheme val="minor"/>
    </font>
    <font>
      <sz val="10"/>
      <color theme="1"/>
      <name val="Helvetica"/>
      <family val="2"/>
    </font>
    <font>
      <sz val="11"/>
      <color theme="1"/>
      <name val="Helvetica"/>
      <family val="2"/>
    </font>
    <font>
      <sz val="11"/>
      <color theme="1"/>
      <name val="Calibri"/>
      <family val="2"/>
      <scheme val="minor"/>
    </font>
    <font>
      <sz val="12"/>
      <color rgb="FFFF0000"/>
      <name val="Calibri"/>
      <family val="2"/>
      <scheme val="minor"/>
    </font>
    <font>
      <sz val="12"/>
      <name val="Calibri"/>
      <family val="2"/>
      <scheme val="minor"/>
    </font>
    <font>
      <sz val="5"/>
      <color theme="1"/>
      <name val="Helvetica"/>
      <family val="2"/>
    </font>
    <font>
      <u/>
      <sz val="12"/>
      <color theme="10"/>
      <name val="Calibri"/>
      <family val="2"/>
      <scheme val="minor"/>
    </font>
    <font>
      <sz val="10"/>
      <color rgb="FF000000"/>
      <name val="Calibri"/>
      <family val="2"/>
      <scheme val="minor"/>
    </font>
    <font>
      <b/>
      <sz val="12"/>
      <color rgb="FFFF0000"/>
      <name val="Calibri"/>
      <family val="2"/>
      <scheme val="minor"/>
    </font>
    <font>
      <sz val="8"/>
      <name val="Calibri"/>
      <family val="2"/>
      <scheme val="minor"/>
    </font>
    <font>
      <b/>
      <i/>
      <sz val="12"/>
      <color theme="1"/>
      <name val="Calibri"/>
      <family val="2"/>
      <scheme val="minor"/>
    </font>
    <font>
      <b/>
      <sz val="12"/>
      <color theme="0"/>
      <name val="Calibri"/>
      <family val="2"/>
      <scheme val="minor"/>
    </font>
    <font>
      <b/>
      <sz val="22"/>
      <color theme="1"/>
      <name val="Calibri"/>
      <family val="2"/>
      <scheme val="minor"/>
    </font>
    <font>
      <b/>
      <sz val="12"/>
      <color theme="1"/>
      <name val="Calibri (Body)"/>
    </font>
    <font>
      <b/>
      <i/>
      <sz val="12"/>
      <color rgb="FF000000"/>
      <name val="Calibri"/>
      <family val="2"/>
      <scheme val="minor"/>
    </font>
    <font>
      <b/>
      <sz val="12"/>
      <color theme="1" tint="0.499984740745262"/>
      <name val="Calibri"/>
      <family val="2"/>
      <scheme val="minor"/>
    </font>
    <font>
      <sz val="12"/>
      <color theme="1" tint="0.499984740745262"/>
      <name val="Calibri"/>
      <family val="2"/>
      <scheme val="minor"/>
    </font>
    <font>
      <i/>
      <sz val="12"/>
      <color rgb="FF000000"/>
      <name val="Calibri"/>
      <family val="2"/>
      <scheme val="minor"/>
    </font>
    <font>
      <b/>
      <sz val="24"/>
      <color theme="1"/>
      <name val="Calibri"/>
      <family val="2"/>
      <scheme val="minor"/>
    </font>
    <font>
      <b/>
      <sz val="12"/>
      <color rgb="FF00000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7" fillId="0" borderId="0"/>
    <xf numFmtId="9" fontId="7" fillId="0" borderId="0" applyFont="0" applyFill="0" applyBorder="0" applyAlignment="0" applyProtection="0"/>
  </cellStyleXfs>
  <cellXfs count="219">
    <xf numFmtId="0" fontId="0" fillId="0" borderId="0" xfId="0"/>
    <xf numFmtId="0" fontId="2" fillId="0" borderId="0" xfId="0" applyFont="1"/>
    <xf numFmtId="0" fontId="0" fillId="2" borderId="0" xfId="0" applyFill="1"/>
    <xf numFmtId="0" fontId="2" fillId="2" borderId="0" xfId="0" applyFont="1" applyFill="1"/>
    <xf numFmtId="0" fontId="4" fillId="0" borderId="0" xfId="0" applyFont="1"/>
    <xf numFmtId="0" fontId="0" fillId="0" borderId="1" xfId="0" applyBorder="1"/>
    <xf numFmtId="165" fontId="0" fillId="0" borderId="1" xfId="1" applyNumberFormat="1" applyFont="1" applyBorder="1"/>
    <xf numFmtId="3" fontId="0" fillId="0" borderId="1" xfId="0" applyNumberFormat="1" applyBorder="1"/>
    <xf numFmtId="166" fontId="0" fillId="0" borderId="1" xfId="2" applyNumberFormat="1" applyFont="1" applyBorder="1"/>
    <xf numFmtId="165" fontId="2" fillId="0" borderId="0" xfId="1" applyNumberFormat="1" applyFont="1" applyBorder="1"/>
    <xf numFmtId="0" fontId="3" fillId="0" borderId="1" xfId="0" applyFont="1" applyBorder="1"/>
    <xf numFmtId="3" fontId="0" fillId="0" borderId="0" xfId="0" applyNumberFormat="1"/>
    <xf numFmtId="165" fontId="0" fillId="0" borderId="0" xfId="0" applyNumberFormat="1"/>
    <xf numFmtId="0" fontId="0" fillId="0" borderId="1" xfId="0" applyBorder="1" applyAlignment="1">
      <alignment wrapText="1"/>
    </xf>
    <xf numFmtId="165" fontId="0" fillId="0" borderId="2" xfId="0" applyNumberFormat="1" applyBorder="1"/>
    <xf numFmtId="0" fontId="0" fillId="0" borderId="3" xfId="0" applyBorder="1" applyAlignment="1">
      <alignment wrapText="1"/>
    </xf>
    <xf numFmtId="165" fontId="0" fillId="0" borderId="1" xfId="1" applyNumberFormat="1" applyFont="1" applyBorder="1" applyAlignment="1">
      <alignment wrapText="1"/>
    </xf>
    <xf numFmtId="0" fontId="0" fillId="0" borderId="0" xfId="0" applyAlignment="1">
      <alignment wrapText="1"/>
    </xf>
    <xf numFmtId="166" fontId="8" fillId="0" borderId="0" xfId="2" applyNumberFormat="1" applyFont="1" applyBorder="1"/>
    <xf numFmtId="0" fontId="0" fillId="0" borderId="6" xfId="0" applyBorder="1" applyAlignment="1">
      <alignment vertical="center" wrapText="1"/>
    </xf>
    <xf numFmtId="0" fontId="9" fillId="0" borderId="1" xfId="0" applyFont="1" applyBorder="1" applyAlignment="1">
      <alignment wrapText="1"/>
    </xf>
    <xf numFmtId="165" fontId="0" fillId="0" borderId="4" xfId="1" applyNumberFormat="1" applyFont="1" applyBorder="1"/>
    <xf numFmtId="0" fontId="3" fillId="0" borderId="1" xfId="0" applyFont="1" applyBorder="1" applyAlignment="1">
      <alignment vertical="center" wrapText="1"/>
    </xf>
    <xf numFmtId="0" fontId="3" fillId="0" borderId="0" xfId="0" applyFont="1"/>
    <xf numFmtId="0" fontId="0" fillId="0" borderId="0" xfId="0" applyAlignment="1">
      <alignment horizontal="left"/>
    </xf>
    <xf numFmtId="0" fontId="8" fillId="0" borderId="0" xfId="0" applyFont="1" applyAlignment="1">
      <alignment wrapText="1"/>
    </xf>
    <xf numFmtId="3" fontId="5" fillId="0" borderId="0" xfId="0" applyNumberFormat="1" applyFont="1"/>
    <xf numFmtId="0" fontId="5" fillId="0" borderId="0" xfId="0" applyFont="1"/>
    <xf numFmtId="0" fontId="10" fillId="0" borderId="0" xfId="0" applyFont="1"/>
    <xf numFmtId="0" fontId="0" fillId="0" borderId="3" xfId="0" applyBorder="1"/>
    <xf numFmtId="0" fontId="3" fillId="0" borderId="3" xfId="0" applyFont="1" applyBorder="1"/>
    <xf numFmtId="3" fontId="0" fillId="0" borderId="3" xfId="0" applyNumberFormat="1" applyBorder="1"/>
    <xf numFmtId="0" fontId="0" fillId="0" borderId="4" xfId="0" applyBorder="1"/>
    <xf numFmtId="0" fontId="11" fillId="0" borderId="0" xfId="3"/>
    <xf numFmtId="0" fontId="12" fillId="0" borderId="0" xfId="0" applyFont="1" applyAlignment="1">
      <alignment vertical="center" wrapText="1"/>
    </xf>
    <xf numFmtId="0" fontId="13" fillId="0" borderId="0" xfId="0" applyFont="1"/>
    <xf numFmtId="0" fontId="8" fillId="0" borderId="0" xfId="0" applyFont="1"/>
    <xf numFmtId="165" fontId="0" fillId="0" borderId="0" xfId="1" applyNumberFormat="1" applyFont="1" applyBorder="1"/>
    <xf numFmtId="165" fontId="0" fillId="0" borderId="0" xfId="1" applyNumberFormat="1" applyFont="1"/>
    <xf numFmtId="3" fontId="6" fillId="0" borderId="0" xfId="0" applyNumberFormat="1" applyFont="1"/>
    <xf numFmtId="2" fontId="0" fillId="0" borderId="0" xfId="0" applyNumberFormat="1"/>
    <xf numFmtId="165" fontId="5" fillId="0" borderId="0" xfId="1" applyNumberFormat="1" applyFont="1"/>
    <xf numFmtId="165" fontId="5" fillId="0" borderId="0" xfId="1" applyNumberFormat="1" applyFont="1" applyBorder="1"/>
    <xf numFmtId="4" fontId="0" fillId="0" borderId="0" xfId="0" applyNumberFormat="1"/>
    <xf numFmtId="0" fontId="0" fillId="2" borderId="0" xfId="0" applyFill="1" applyAlignment="1">
      <alignment horizontal="left"/>
    </xf>
    <xf numFmtId="4" fontId="0" fillId="2" borderId="0" xfId="0" applyNumberFormat="1" applyFill="1"/>
    <xf numFmtId="0" fontId="0" fillId="0" borderId="0" xfId="0" applyAlignment="1">
      <alignment vertical="top"/>
    </xf>
    <xf numFmtId="0" fontId="2" fillId="0" borderId="1" xfId="0" applyFont="1" applyBorder="1"/>
    <xf numFmtId="165" fontId="2" fillId="0" borderId="1" xfId="1" applyNumberFormat="1" applyFont="1" applyBorder="1"/>
    <xf numFmtId="166" fontId="2" fillId="0" borderId="1" xfId="2" applyNumberFormat="1" applyFont="1" applyFill="1" applyBorder="1"/>
    <xf numFmtId="165" fontId="3" fillId="0" borderId="1" xfId="1" applyNumberFormat="1" applyFont="1" applyFill="1" applyBorder="1"/>
    <xf numFmtId="165" fontId="3" fillId="0" borderId="3" xfId="1" applyNumberFormat="1" applyFont="1" applyBorder="1"/>
    <xf numFmtId="0" fontId="0" fillId="0" borderId="0" xfId="0" applyAlignment="1">
      <alignment vertical="top" wrapText="1"/>
    </xf>
    <xf numFmtId="0" fontId="15" fillId="0" borderId="0" xfId="0" applyFont="1"/>
    <xf numFmtId="0" fontId="7" fillId="0" borderId="0" xfId="4"/>
    <xf numFmtId="49" fontId="7" fillId="0" borderId="0" xfId="4" applyNumberFormat="1"/>
    <xf numFmtId="9" fontId="7" fillId="0" borderId="0" xfId="2" applyFont="1"/>
    <xf numFmtId="0" fontId="3" fillId="0" borderId="1" xfId="0" applyFont="1" applyBorder="1" applyAlignment="1">
      <alignment wrapText="1"/>
    </xf>
    <xf numFmtId="166" fontId="2" fillId="0" borderId="1" xfId="2" applyNumberFormat="1" applyFont="1" applyBorder="1"/>
    <xf numFmtId="0" fontId="0" fillId="0" borderId="1" xfId="0" applyBorder="1" applyAlignment="1">
      <alignment vertical="center" wrapText="1"/>
    </xf>
    <xf numFmtId="0" fontId="3"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5" borderId="0" xfId="0" applyFill="1"/>
    <xf numFmtId="0" fontId="16" fillId="5" borderId="2" xfId="0" applyFont="1" applyFill="1" applyBorder="1"/>
    <xf numFmtId="0" fontId="16" fillId="0" borderId="0" xfId="0" applyFont="1"/>
    <xf numFmtId="166" fontId="0" fillId="0" borderId="0" xfId="2" applyNumberFormat="1" applyFont="1"/>
    <xf numFmtId="166" fontId="0" fillId="0" borderId="1" xfId="0" applyNumberFormat="1" applyBorder="1"/>
    <xf numFmtId="166" fontId="0" fillId="0" borderId="0" xfId="2" applyNumberFormat="1" applyFont="1" applyFill="1" applyBorder="1"/>
    <xf numFmtId="166" fontId="0" fillId="0" borderId="0" xfId="0" applyNumberFormat="1"/>
    <xf numFmtId="10" fontId="0" fillId="0" borderId="0" xfId="2" applyNumberFormat="1" applyFont="1" applyBorder="1"/>
    <xf numFmtId="9" fontId="0" fillId="0" borderId="0" xfId="2" applyFont="1" applyBorder="1"/>
    <xf numFmtId="166" fontId="2" fillId="0" borderId="0" xfId="2" applyNumberFormat="1" applyFont="1" applyBorder="1"/>
    <xf numFmtId="9" fontId="0" fillId="0" borderId="0" xfId="2" applyFont="1" applyAlignment="1">
      <alignment horizontal="left" indent="1"/>
    </xf>
    <xf numFmtId="165" fontId="2" fillId="0" borderId="0" xfId="1" applyNumberFormat="1" applyFont="1" applyBorder="1" applyAlignment="1">
      <alignment horizontal="left" indent="1"/>
    </xf>
    <xf numFmtId="166" fontId="0" fillId="0" borderId="1" xfId="2" applyNumberFormat="1" applyFont="1" applyBorder="1" applyAlignment="1">
      <alignment horizontal="left" indent="1"/>
    </xf>
    <xf numFmtId="165" fontId="0" fillId="0" borderId="1" xfId="1" applyNumberFormat="1" applyFont="1" applyFill="1" applyBorder="1"/>
    <xf numFmtId="165" fontId="0" fillId="0" borderId="1" xfId="1" applyNumberFormat="1" applyFont="1" applyFill="1" applyBorder="1" applyAlignment="1">
      <alignment vertical="top" wrapText="1"/>
    </xf>
    <xf numFmtId="166" fontId="0" fillId="0" borderId="1" xfId="2" applyNumberFormat="1" applyFont="1" applyFill="1" applyBorder="1" applyAlignment="1">
      <alignment vertical="top" wrapText="1"/>
    </xf>
    <xf numFmtId="0" fontId="17" fillId="0" borderId="0" xfId="0" applyFont="1"/>
    <xf numFmtId="0" fontId="2" fillId="2" borderId="1" xfId="0" applyFont="1" applyFill="1" applyBorder="1"/>
    <xf numFmtId="0" fontId="0" fillId="3" borderId="0" xfId="0" applyFill="1"/>
    <xf numFmtId="165" fontId="2" fillId="0" borderId="1" xfId="1" applyNumberFormat="1" applyFont="1" applyBorder="1" applyAlignment="1">
      <alignment horizontal="left" indent="1"/>
    </xf>
    <xf numFmtId="0" fontId="2" fillId="0" borderId="1" xfId="0" applyFont="1" applyBorder="1" applyAlignment="1">
      <alignment vertical="top" wrapText="1"/>
    </xf>
    <xf numFmtId="166" fontId="2" fillId="0" borderId="1" xfId="0" applyNumberFormat="1" applyFont="1" applyBorder="1"/>
    <xf numFmtId="166" fontId="2" fillId="0" borderId="1" xfId="2" applyNumberFormat="1" applyFont="1" applyFill="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vertical="top" wrapText="1"/>
    </xf>
    <xf numFmtId="0" fontId="0" fillId="0" borderId="1" xfId="0" applyBorder="1" applyAlignment="1">
      <alignment horizontal="left" vertical="center" wrapText="1"/>
    </xf>
    <xf numFmtId="0" fontId="5" fillId="0" borderId="1" xfId="0" applyFont="1" applyBorder="1" applyAlignment="1">
      <alignment horizontal="left"/>
    </xf>
    <xf numFmtId="0" fontId="0" fillId="0" borderId="1" xfId="0" applyBorder="1" applyAlignment="1">
      <alignment horizontal="left"/>
    </xf>
    <xf numFmtId="0" fontId="0" fillId="6" borderId="0" xfId="0" applyFill="1"/>
    <xf numFmtId="165" fontId="4" fillId="0" borderId="1" xfId="1" applyNumberFormat="1" applyFont="1" applyFill="1" applyBorder="1" applyAlignment="1">
      <alignment vertical="top" wrapText="1"/>
    </xf>
    <xf numFmtId="166" fontId="4" fillId="0" borderId="1" xfId="2" applyNumberFormat="1" applyFont="1" applyFill="1" applyBorder="1" applyAlignment="1">
      <alignment vertical="top" wrapText="1"/>
    </xf>
    <xf numFmtId="0" fontId="15" fillId="0" borderId="1" xfId="0" applyFont="1" applyBorder="1"/>
    <xf numFmtId="165" fontId="15" fillId="0" borderId="1" xfId="1" applyNumberFormat="1" applyFont="1" applyBorder="1" applyAlignment="1">
      <alignment horizontal="left" indent="1"/>
    </xf>
    <xf numFmtId="166" fontId="15" fillId="0" borderId="1" xfId="2" applyNumberFormat="1" applyFont="1" applyFill="1" applyBorder="1" applyAlignment="1">
      <alignment vertical="top" wrapText="1"/>
    </xf>
    <xf numFmtId="0" fontId="4" fillId="0" borderId="1" xfId="0" applyFont="1" applyBorder="1" applyAlignment="1">
      <alignment vertical="top" wrapText="1"/>
    </xf>
    <xf numFmtId="166" fontId="2" fillId="0" borderId="0" xfId="2" applyNumberFormat="1" applyFont="1" applyFill="1" applyBorder="1" applyAlignment="1">
      <alignment vertical="top" wrapText="1"/>
    </xf>
    <xf numFmtId="0" fontId="0" fillId="0" borderId="0" xfId="0" applyAlignment="1">
      <alignment horizontal="center" vertical="top"/>
    </xf>
    <xf numFmtId="165" fontId="0" fillId="0" borderId="0" xfId="1" applyNumberFormat="1" applyFont="1" applyBorder="1" applyAlignment="1">
      <alignment wrapText="1"/>
    </xf>
    <xf numFmtId="166" fontId="0" fillId="0" borderId="0" xfId="2" applyNumberFormat="1" applyFont="1" applyBorder="1"/>
    <xf numFmtId="165" fontId="1" fillId="0" borderId="1" xfId="1" applyNumberFormat="1" applyFont="1" applyBorder="1"/>
    <xf numFmtId="166" fontId="1" fillId="0" borderId="1" xfId="2" applyNumberFormat="1" applyFont="1" applyBorder="1"/>
    <xf numFmtId="0" fontId="4" fillId="0" borderId="1" xfId="0" applyFont="1" applyBorder="1"/>
    <xf numFmtId="0" fontId="19" fillId="0" borderId="1" xfId="0" applyFont="1" applyBorder="1"/>
    <xf numFmtId="166" fontId="0" fillId="0" borderId="1" xfId="2" applyNumberFormat="1" applyFont="1" applyFill="1" applyBorder="1"/>
    <xf numFmtId="165" fontId="4" fillId="0" borderId="1" xfId="1" applyNumberFormat="1" applyFont="1" applyBorder="1"/>
    <xf numFmtId="166" fontId="4" fillId="0" borderId="1" xfId="2" applyNumberFormat="1" applyFont="1" applyBorder="1"/>
    <xf numFmtId="165" fontId="15" fillId="0" borderId="1" xfId="1" applyNumberFormat="1" applyFont="1" applyBorder="1"/>
    <xf numFmtId="166" fontId="4" fillId="0" borderId="1" xfId="2" applyNumberFormat="1" applyFont="1" applyFill="1" applyBorder="1"/>
    <xf numFmtId="0" fontId="0" fillId="7" borderId="0" xfId="0" applyFill="1"/>
    <xf numFmtId="166" fontId="2" fillId="0" borderId="0" xfId="0" applyNumberFormat="1" applyFont="1"/>
    <xf numFmtId="0" fontId="2" fillId="0" borderId="0" xfId="0" applyFont="1" applyAlignment="1">
      <alignment vertical="top"/>
    </xf>
    <xf numFmtId="0" fontId="8" fillId="7" borderId="0" xfId="0" applyFont="1" applyFill="1"/>
    <xf numFmtId="166" fontId="15" fillId="0" borderId="1" xfId="2" applyNumberFormat="1" applyFont="1" applyBorder="1"/>
    <xf numFmtId="166" fontId="0" fillId="0" borderId="0" xfId="2" applyNumberFormat="1" applyFont="1" applyBorder="1" applyAlignment="1">
      <alignment horizontal="left" indent="1"/>
    </xf>
    <xf numFmtId="166" fontId="2" fillId="0" borderId="0" xfId="2" applyNumberFormat="1" applyFont="1" applyFill="1" applyBorder="1"/>
    <xf numFmtId="0" fontId="20" fillId="0" borderId="0" xfId="0" applyFont="1"/>
    <xf numFmtId="165" fontId="20" fillId="0" borderId="0" xfId="1" applyNumberFormat="1" applyFont="1" applyBorder="1"/>
    <xf numFmtId="0" fontId="21" fillId="0" borderId="0" xfId="0" applyFont="1"/>
    <xf numFmtId="0" fontId="21" fillId="3" borderId="1" xfId="0" applyFont="1" applyFill="1" applyBorder="1"/>
    <xf numFmtId="0" fontId="21" fillId="0" borderId="1" xfId="0" applyFont="1" applyBorder="1"/>
    <xf numFmtId="3" fontId="21" fillId="0" borderId="1" xfId="0" applyNumberFormat="1" applyFont="1" applyBorder="1"/>
    <xf numFmtId="9" fontId="21" fillId="0" borderId="1" xfId="2" applyFont="1" applyBorder="1"/>
    <xf numFmtId="0" fontId="21" fillId="0" borderId="7" xfId="0" applyFont="1" applyBorder="1"/>
    <xf numFmtId="10" fontId="21" fillId="0" borderId="1" xfId="2" applyNumberFormat="1" applyFont="1" applyBorder="1"/>
    <xf numFmtId="165" fontId="21" fillId="0" borderId="1" xfId="1" applyNumberFormat="1" applyFont="1" applyBorder="1"/>
    <xf numFmtId="0" fontId="21" fillId="3" borderId="7" xfId="0" applyFont="1" applyFill="1" applyBorder="1"/>
    <xf numFmtId="4" fontId="21" fillId="0" borderId="1" xfId="0" applyNumberFormat="1" applyFont="1" applyBorder="1"/>
    <xf numFmtId="0" fontId="0" fillId="0" borderId="0" xfId="0" applyAlignment="1">
      <alignment horizontal="center"/>
    </xf>
    <xf numFmtId="0" fontId="0" fillId="7" borderId="1" xfId="0" applyFill="1" applyBorder="1"/>
    <xf numFmtId="166" fontId="15" fillId="0" borderId="1" xfId="2" applyNumberFormat="1" applyFont="1" applyFill="1" applyBorder="1"/>
    <xf numFmtId="166" fontId="15" fillId="0" borderId="1" xfId="0" applyNumberFormat="1" applyFont="1" applyBorder="1"/>
    <xf numFmtId="3" fontId="2" fillId="2" borderId="1" xfId="0" applyNumberFormat="1" applyFont="1" applyFill="1" applyBorder="1"/>
    <xf numFmtId="166" fontId="0" fillId="0" borderId="3" xfId="2" applyNumberFormat="1" applyFont="1" applyBorder="1"/>
    <xf numFmtId="0" fontId="20" fillId="3" borderId="1" xfId="0" applyFont="1" applyFill="1" applyBorder="1"/>
    <xf numFmtId="165" fontId="0" fillId="0" borderId="0" xfId="1" applyNumberFormat="1" applyFont="1" applyFill="1" applyBorder="1"/>
    <xf numFmtId="0" fontId="22" fillId="0" borderId="1" xfId="0" applyFont="1" applyBorder="1" applyAlignment="1">
      <alignment wrapText="1"/>
    </xf>
    <xf numFmtId="165" fontId="4" fillId="0" borderId="0" xfId="0" applyNumberFormat="1" applyFont="1"/>
    <xf numFmtId="165" fontId="21" fillId="0" borderId="1" xfId="1" applyNumberFormat="1" applyFont="1" applyFill="1" applyBorder="1"/>
    <xf numFmtId="0" fontId="4" fillId="3" borderId="1" xfId="0" applyFont="1" applyFill="1" applyBorder="1"/>
    <xf numFmtId="166" fontId="4" fillId="3" borderId="1" xfId="2" applyNumberFormat="1" applyFont="1" applyFill="1" applyBorder="1"/>
    <xf numFmtId="0" fontId="0" fillId="7" borderId="5" xfId="0" applyFill="1" applyBorder="1"/>
    <xf numFmtId="0" fontId="0" fillId="7" borderId="5" xfId="0" applyFill="1" applyBorder="1" applyAlignment="1">
      <alignment horizontal="center"/>
    </xf>
    <xf numFmtId="0" fontId="0" fillId="7" borderId="0" xfId="0" applyFill="1" applyAlignment="1">
      <alignment horizontal="center"/>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0" fontId="2" fillId="8" borderId="0" xfId="0" applyFont="1" applyFill="1"/>
    <xf numFmtId="0" fontId="0" fillId="8" borderId="0" xfId="0" applyFill="1"/>
    <xf numFmtId="0" fontId="0" fillId="7" borderId="1" xfId="0" applyFill="1" applyBorder="1" applyAlignment="1">
      <alignment horizontal="center"/>
    </xf>
    <xf numFmtId="0" fontId="2" fillId="4" borderId="1" xfId="0" applyFont="1" applyFill="1" applyBorder="1"/>
    <xf numFmtId="166" fontId="0" fillId="4" borderId="1" xfId="0" applyNumberFormat="1" applyFill="1" applyBorder="1"/>
    <xf numFmtId="0" fontId="0" fillId="0" borderId="1" xfId="0" applyBorder="1" applyAlignment="1">
      <alignment horizontal="center" vertical="center" wrapText="1"/>
    </xf>
    <xf numFmtId="0" fontId="23" fillId="0" borderId="0" xfId="0" applyFont="1" applyAlignment="1">
      <alignment vertical="top"/>
    </xf>
    <xf numFmtId="0" fontId="11" fillId="0" borderId="0" xfId="3" applyAlignment="1">
      <alignment vertical="top"/>
    </xf>
    <xf numFmtId="0" fontId="11" fillId="0" borderId="0" xfId="3" applyAlignment="1">
      <alignment horizontal="left" vertical="top" indent="1"/>
    </xf>
    <xf numFmtId="0" fontId="4" fillId="0" borderId="0" xfId="0" applyFont="1" applyAlignment="1">
      <alignment vertical="top"/>
    </xf>
    <xf numFmtId="0" fontId="0" fillId="0" borderId="4" xfId="0" applyBorder="1" applyAlignment="1">
      <alignment wrapText="1"/>
    </xf>
    <xf numFmtId="0" fontId="3" fillId="0" borderId="0" xfId="0" applyFont="1" applyAlignment="1">
      <alignment wrapText="1"/>
    </xf>
    <xf numFmtId="0" fontId="4" fillId="0" borderId="0" xfId="0" applyFont="1" applyAlignment="1">
      <alignment vertical="top" wrapText="1"/>
    </xf>
    <xf numFmtId="0" fontId="0" fillId="0" borderId="2" xfId="0" applyBorder="1"/>
    <xf numFmtId="165" fontId="0" fillId="0" borderId="1" xfId="1" applyNumberFormat="1" applyFont="1" applyFill="1" applyBorder="1" applyAlignment="1">
      <alignment horizontal="center" vertical="center" wrapText="1"/>
    </xf>
    <xf numFmtId="3" fontId="0" fillId="0" borderId="1" xfId="1" applyNumberFormat="1" applyFont="1" applyFill="1" applyBorder="1"/>
    <xf numFmtId="3" fontId="0" fillId="0" borderId="3" xfId="0" applyNumberFormat="1" applyBorder="1" applyAlignment="1">
      <alignment vertical="center"/>
    </xf>
    <xf numFmtId="3" fontId="0" fillId="0" borderId="3" xfId="0" applyNumberFormat="1" applyBorder="1" applyAlignment="1">
      <alignment vertical="center" wrapText="1"/>
    </xf>
    <xf numFmtId="3" fontId="0" fillId="0" borderId="1" xfId="0" applyNumberFormat="1" applyBorder="1" applyAlignment="1">
      <alignment vertical="center"/>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4" xfId="0" applyFont="1" applyFill="1" applyBorder="1" applyAlignment="1">
      <alignment horizontal="left"/>
    </xf>
    <xf numFmtId="0" fontId="0" fillId="0" borderId="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right"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1" xfId="0" applyBorder="1" applyAlignment="1">
      <alignment horizontal="center" vertical="center" wrapText="1"/>
    </xf>
    <xf numFmtId="3" fontId="0" fillId="0" borderId="5" xfId="0" applyNumberFormat="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0" fontId="0" fillId="0" borderId="1" xfId="0" applyBorder="1" applyAlignment="1">
      <alignment horizontal="left" vertical="top"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65" fontId="3" fillId="0" borderId="5" xfId="0" applyNumberFormat="1" applyFont="1" applyBorder="1" applyAlignment="1">
      <alignment horizontal="left" vertical="center"/>
    </xf>
    <xf numFmtId="165" fontId="3" fillId="0" borderId="2" xfId="0" applyNumberFormat="1" applyFont="1" applyBorder="1" applyAlignment="1">
      <alignment horizontal="left" vertical="center"/>
    </xf>
    <xf numFmtId="165" fontId="3" fillId="0" borderId="3" xfId="0" applyNumberFormat="1" applyFont="1" applyBorder="1" applyAlignment="1">
      <alignment horizontal="left" vertical="center"/>
    </xf>
    <xf numFmtId="3" fontId="0" fillId="0" borderId="5" xfId="0" applyNumberFormat="1" applyBorder="1" applyAlignment="1">
      <alignment horizontal="left" vertical="center" wrapText="1"/>
    </xf>
    <xf numFmtId="3" fontId="0" fillId="0" borderId="2" xfId="0" applyNumberFormat="1" applyBorder="1" applyAlignment="1">
      <alignment horizontal="left" vertical="center" wrapText="1"/>
    </xf>
    <xf numFmtId="3" fontId="0" fillId="0" borderId="3" xfId="0" applyNumberFormat="1" applyBorder="1" applyAlignment="1">
      <alignment horizontal="left"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right" vertical="center" wrapText="1"/>
    </xf>
    <xf numFmtId="0" fontId="0" fillId="0" borderId="0" xfId="0" applyAlignment="1">
      <alignment horizontal="center"/>
    </xf>
    <xf numFmtId="165" fontId="0" fillId="0" borderId="5" xfId="1" applyNumberFormat="1" applyFont="1" applyBorder="1" applyAlignment="1">
      <alignment horizontal="left" vertical="center"/>
    </xf>
    <xf numFmtId="165" fontId="0" fillId="0" borderId="2" xfId="1" applyNumberFormat="1" applyFont="1" applyBorder="1" applyAlignment="1">
      <alignment horizontal="left" vertical="center"/>
    </xf>
    <xf numFmtId="165" fontId="0" fillId="0" borderId="3" xfId="1" applyNumberFormat="1" applyFont="1" applyBorder="1" applyAlignment="1">
      <alignment horizontal="left" vertical="center"/>
    </xf>
    <xf numFmtId="165" fontId="0" fillId="0" borderId="5" xfId="1" applyNumberFormat="1" applyFont="1" applyFill="1" applyBorder="1" applyAlignment="1">
      <alignment horizontal="center" vertical="center" wrapText="1"/>
    </xf>
    <xf numFmtId="165" fontId="0" fillId="0" borderId="2" xfId="1" applyNumberFormat="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5" fontId="3" fillId="0" borderId="1" xfId="1" applyNumberFormat="1" applyFont="1" applyBorder="1" applyAlignment="1">
      <alignment horizontal="center" vertical="top" wrapText="1"/>
    </xf>
    <xf numFmtId="165" fontId="3" fillId="0" borderId="1" xfId="1" applyNumberFormat="1" applyFont="1" applyFill="1" applyBorder="1" applyAlignment="1">
      <alignment horizontal="center" vertical="top"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3" fontId="0" fillId="0" borderId="5" xfId="0" applyNumberFormat="1" applyBorder="1" applyAlignment="1">
      <alignment horizontal="left" vertical="center"/>
    </xf>
    <xf numFmtId="3" fontId="0" fillId="0" borderId="3" xfId="0" applyNumberFormat="1" applyBorder="1" applyAlignment="1">
      <alignment horizontal="left" vertical="center"/>
    </xf>
    <xf numFmtId="0" fontId="0" fillId="0" borderId="1" xfId="0" applyBorder="1" applyAlignment="1">
      <alignment horizontal="left" vertical="center"/>
    </xf>
  </cellXfs>
  <cellStyles count="6">
    <cellStyle name="Comma" xfId="1" builtinId="3"/>
    <cellStyle name="Hyperlink" xfId="3" builtinId="8"/>
    <cellStyle name="Normal" xfId="0" builtinId="0"/>
    <cellStyle name="Normal 2" xfId="4" xr:uid="{4F6CDDE6-C423-014A-B032-B384FFAC1A8E}"/>
    <cellStyle name="Per cent 2" xfId="5" xr:uid="{F7F7D6AB-4F61-D245-83CE-58F838748C2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Social protection by expense</a:t>
            </a:r>
            <a:r>
              <a:rPr lang="en-GB" baseline="0"/>
              <a:t> and function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cat>
            <c:strRef>
              <c:f>Samoa!$A$26:$A$34</c:f>
              <c:strCache>
                <c:ptCount val="9"/>
                <c:pt idx="0">
                  <c:v>Sickness and disability (7101)</c:v>
                </c:pt>
                <c:pt idx="1">
                  <c:v>Old age (7102)</c:v>
                </c:pt>
                <c:pt idx="2">
                  <c:v>Survivors (7103)</c:v>
                </c:pt>
                <c:pt idx="3">
                  <c:v>Family and children (7104)</c:v>
                </c:pt>
                <c:pt idx="4">
                  <c:v>Unemployment (7105)</c:v>
                </c:pt>
                <c:pt idx="5">
                  <c:v>Housing (7106)</c:v>
                </c:pt>
                <c:pt idx="6">
                  <c:v>Social exclusion n.e.c (7107)</c:v>
                </c:pt>
                <c:pt idx="7">
                  <c:v>R&amp;D Social protection (7108)</c:v>
                </c:pt>
                <c:pt idx="8">
                  <c:v>Social protection n.e.c (7019)</c:v>
                </c:pt>
              </c:strCache>
            </c:strRef>
          </c:cat>
          <c:val>
            <c:numRef>
              <c:f>Samoa!$C$38:$C$46</c:f>
              <c:numCache>
                <c:formatCode>0.0%</c:formatCode>
                <c:ptCount val="9"/>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filteredSeriesTitle>
                <c15:tx>
                  <c:strRef>
                    <c:extLst>
                      <c:ext uri="{02D57815-91ED-43cb-92C2-25804820EDAC}">
                        <c15:formulaRef>
                          <c15:sqref>Samoa!#REF!</c15:sqref>
                        </c15:formulaRef>
                      </c:ext>
                    </c:extLst>
                    <c:strCache>
                      <c:ptCount val="1"/>
                      <c:pt idx="0">
                        <c:v>#REF!</c:v>
                      </c:pt>
                    </c:strCache>
                  </c:strRef>
                </c15:tx>
              </c15:filteredSeriesTitle>
            </c:ext>
            <c:ext xmlns:c16="http://schemas.microsoft.com/office/drawing/2014/chart" uri="{C3380CC4-5D6E-409C-BE32-E72D297353CC}">
              <c16:uniqueId val="{00000000-69D9-3B4E-AE50-C044C42E195C}"/>
            </c:ext>
          </c:extLst>
        </c:ser>
        <c:ser>
          <c:idx val="1"/>
          <c:order val="1"/>
          <c:spPr>
            <a:solidFill>
              <a:schemeClr val="accent2"/>
            </a:solidFill>
            <a:ln>
              <a:noFill/>
            </a:ln>
            <a:effectLst/>
          </c:spPr>
          <c:invertIfNegative val="0"/>
          <c:cat>
            <c:strRef>
              <c:f>Samoa!$A$26:$A$34</c:f>
              <c:strCache>
                <c:ptCount val="9"/>
                <c:pt idx="0">
                  <c:v>Sickness and disability (7101)</c:v>
                </c:pt>
                <c:pt idx="1">
                  <c:v>Old age (7102)</c:v>
                </c:pt>
                <c:pt idx="2">
                  <c:v>Survivors (7103)</c:v>
                </c:pt>
                <c:pt idx="3">
                  <c:v>Family and children (7104)</c:v>
                </c:pt>
                <c:pt idx="4">
                  <c:v>Unemployment (7105)</c:v>
                </c:pt>
                <c:pt idx="5">
                  <c:v>Housing (7106)</c:v>
                </c:pt>
                <c:pt idx="6">
                  <c:v>Social exclusion n.e.c (7107)</c:v>
                </c:pt>
                <c:pt idx="7">
                  <c:v>R&amp;D Social protection (7108)</c:v>
                </c:pt>
                <c:pt idx="8">
                  <c:v>Social protection n.e.c (7019)</c:v>
                </c:pt>
              </c:strCache>
            </c:strRef>
          </c:cat>
          <c:val>
            <c:numRef>
              <c:f>Samoa!$D$38:$D$46</c:f>
              <c:numCache>
                <c:formatCode>0.0%</c:formatCode>
                <c:ptCount val="9"/>
                <c:pt idx="0">
                  <c:v>0</c:v>
                </c:pt>
                <c:pt idx="1">
                  <c:v>8.631107126848947E-3</c:v>
                </c:pt>
                <c:pt idx="2">
                  <c:v>0</c:v>
                </c:pt>
                <c:pt idx="3">
                  <c:v>0</c:v>
                </c:pt>
                <c:pt idx="4">
                  <c:v>0</c:v>
                </c:pt>
                <c:pt idx="5">
                  <c:v>0</c:v>
                </c:pt>
                <c:pt idx="6">
                  <c:v>0</c:v>
                </c:pt>
                <c:pt idx="7">
                  <c:v>0</c:v>
                </c:pt>
                <c:pt idx="8">
                  <c:v>0</c:v>
                </c:pt>
              </c:numCache>
            </c:numRef>
          </c:val>
          <c:extLst>
            <c:ext xmlns:c15="http://schemas.microsoft.com/office/drawing/2012/chart" uri="{02D57815-91ED-43cb-92C2-25804820EDAC}">
              <c15:filteredSeriesTitle>
                <c15:tx>
                  <c:strRef>
                    <c:extLst>
                      <c:ext uri="{02D57815-91ED-43cb-92C2-25804820EDAC}">
                        <c15:formulaRef>
                          <c15:sqref>Samoa!#REF!</c15:sqref>
                        </c15:formulaRef>
                      </c:ext>
                    </c:extLst>
                    <c:strCache>
                      <c:ptCount val="1"/>
                      <c:pt idx="0">
                        <c:v>#REF!</c:v>
                      </c:pt>
                    </c:strCache>
                  </c:strRef>
                </c15:tx>
              </c15:filteredSeriesTitle>
            </c:ext>
            <c:ext xmlns:c16="http://schemas.microsoft.com/office/drawing/2014/chart" uri="{C3380CC4-5D6E-409C-BE32-E72D297353CC}">
              <c16:uniqueId val="{00000001-69D9-3B4E-AE50-C044C42E195C}"/>
            </c:ext>
          </c:extLst>
        </c:ser>
        <c:ser>
          <c:idx val="2"/>
          <c:order val="2"/>
          <c:spPr>
            <a:solidFill>
              <a:schemeClr val="accent3"/>
            </a:solidFill>
            <a:ln>
              <a:noFill/>
            </a:ln>
            <a:effectLst/>
          </c:spPr>
          <c:invertIfNegative val="0"/>
          <c:cat>
            <c:strRef>
              <c:f>Samoa!$A$26:$A$34</c:f>
              <c:strCache>
                <c:ptCount val="9"/>
                <c:pt idx="0">
                  <c:v>Sickness and disability (7101)</c:v>
                </c:pt>
                <c:pt idx="1">
                  <c:v>Old age (7102)</c:v>
                </c:pt>
                <c:pt idx="2">
                  <c:v>Survivors (7103)</c:v>
                </c:pt>
                <c:pt idx="3">
                  <c:v>Family and children (7104)</c:v>
                </c:pt>
                <c:pt idx="4">
                  <c:v>Unemployment (7105)</c:v>
                </c:pt>
                <c:pt idx="5">
                  <c:v>Housing (7106)</c:v>
                </c:pt>
                <c:pt idx="6">
                  <c:v>Social exclusion n.e.c (7107)</c:v>
                </c:pt>
                <c:pt idx="7">
                  <c:v>R&amp;D Social protection (7108)</c:v>
                </c:pt>
                <c:pt idx="8">
                  <c:v>Social protection n.e.c (7019)</c:v>
                </c:pt>
              </c:strCache>
            </c:strRef>
          </c:cat>
          <c:val>
            <c:numRef>
              <c:f>Samoa!$E$38:$E$46</c:f>
              <c:numCache>
                <c:formatCode>0.0%</c:formatCode>
                <c:ptCount val="9"/>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filteredSeriesTitle>
                <c15:tx>
                  <c:strRef>
                    <c:extLst>
                      <c:ext uri="{02D57815-91ED-43cb-92C2-25804820EDAC}">
                        <c15:formulaRef>
                          <c15:sqref>Samoa!#REF!</c15:sqref>
                        </c15:formulaRef>
                      </c:ext>
                    </c:extLst>
                    <c:strCache>
                      <c:ptCount val="1"/>
                      <c:pt idx="0">
                        <c:v>#REF!</c:v>
                      </c:pt>
                    </c:strCache>
                  </c:strRef>
                </c15:tx>
              </c15:filteredSeriesTitle>
            </c:ext>
            <c:ext xmlns:c16="http://schemas.microsoft.com/office/drawing/2014/chart" uri="{C3380CC4-5D6E-409C-BE32-E72D297353CC}">
              <c16:uniqueId val="{00000002-69D9-3B4E-AE50-C044C42E195C}"/>
            </c:ext>
          </c:extLst>
        </c:ser>
        <c:dLbls>
          <c:showLegendKey val="0"/>
          <c:showVal val="0"/>
          <c:showCatName val="0"/>
          <c:showSerName val="0"/>
          <c:showPercent val="0"/>
          <c:showBubbleSize val="0"/>
        </c:dLbls>
        <c:gapWidth val="97"/>
        <c:overlap val="100"/>
        <c:axId val="950090544"/>
        <c:axId val="950331936"/>
      </c:barChart>
      <c:catAx>
        <c:axId val="95009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331936"/>
        <c:crosses val="autoZero"/>
        <c:auto val="1"/>
        <c:lblAlgn val="ctr"/>
        <c:lblOffset val="100"/>
        <c:noMultiLvlLbl val="0"/>
      </c:catAx>
      <c:valAx>
        <c:axId val="95033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09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1</xdr:col>
      <xdr:colOff>5756910</xdr:colOff>
      <xdr:row>0</xdr:row>
      <xdr:rowOff>583565</xdr:rowOff>
    </xdr:to>
    <xdr:pic>
      <xdr:nvPicPr>
        <xdr:cNvPr id="2" name="Picture 1">
          <a:extLst>
            <a:ext uri="{FF2B5EF4-FFF2-40B4-BE49-F238E27FC236}">
              <a16:creationId xmlns:a16="http://schemas.microsoft.com/office/drawing/2014/main" id="{85404728-E328-FF50-A9CB-F93578635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300" y="63500"/>
          <a:ext cx="5731510" cy="520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1803400</xdr:colOff>
      <xdr:row>88</xdr:row>
      <xdr:rowOff>82550</xdr:rowOff>
    </xdr:from>
    <xdr:to>
      <xdr:col>6</xdr:col>
      <xdr:colOff>381000</xdr:colOff>
      <xdr:row>107</xdr:row>
      <xdr:rowOff>152400</xdr:rowOff>
    </xdr:to>
    <xdr:graphicFrame macro="">
      <xdr:nvGraphicFramePr>
        <xdr:cNvPr id="2" name="Chart 1">
          <a:extLst>
            <a:ext uri="{FF2B5EF4-FFF2-40B4-BE49-F238E27FC236}">
              <a16:creationId xmlns:a16="http://schemas.microsoft.com/office/drawing/2014/main" id="{27AEE88D-FC12-CE46-85E1-9C3D3A202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db.org/projects/52012-001/main" TargetMode="External"/><Relationship Id="rId13" Type="http://schemas.openxmlformats.org/officeDocument/2006/relationships/hyperlink" Target="https://ctsl.com.pg/assets/Uploads/Annual-Reports/AnnualReport2020-web.pdf" TargetMode="External"/><Relationship Id="rId18" Type="http://schemas.openxmlformats.org/officeDocument/2006/relationships/hyperlink" Target="https://www.sinpf.org.sb/index.php/forms-publications/annual-reports/send/2-annual-reports/184-sinpf-annual-report2019.html" TargetMode="External"/><Relationship Id="rId3" Type="http://schemas.openxmlformats.org/officeDocument/2006/relationships/hyperlink" Target="http://www.finance.gov.to/budgetpublication" TargetMode="External"/><Relationship Id="rId7" Type="http://schemas.openxmlformats.org/officeDocument/2006/relationships/hyperlink" Target="https://solomons.gov.sb/wp-content/uploads/2020/10/2019-Final-Budget-Outcome.pdf" TargetMode="External"/><Relationship Id="rId12" Type="http://schemas.openxmlformats.org/officeDocument/2006/relationships/hyperlink" Target="https://www.aonhumancapital.com.au/Document-files/Aon-Master-Trust-PNG/PNG-AMT-Annual-Report_2019.pdf" TargetMode="External"/><Relationship Id="rId17" Type="http://schemas.openxmlformats.org/officeDocument/2006/relationships/hyperlink" Target="https://www.palemene.ws/parliament-business/annual-reports/samoa-national-provident-fund/" TargetMode="External"/><Relationship Id="rId2" Type="http://schemas.openxmlformats.org/officeDocument/2006/relationships/hyperlink" Target="http://www.parliament.gov.fj/wp-content/uploads/2020/07/Budget-Estimates-2020-2021_1.pdf" TargetMode="External"/><Relationship Id="rId16" Type="http://schemas.openxmlformats.org/officeDocument/2006/relationships/hyperlink" Target="https://www.mof.gov.ws/budget-estimate/" TargetMode="External"/><Relationship Id="rId20" Type="http://schemas.openxmlformats.org/officeDocument/2006/relationships/drawing" Target="../drawings/drawing1.xml"/><Relationship Id="rId1" Type="http://schemas.openxmlformats.org/officeDocument/2006/relationships/hyperlink" Target="http://www.parliament.gov.fj/wp-content/uploads/2020/07/Budget-Estimates-2020-2021_1.pdf" TargetMode="External"/><Relationship Id="rId6" Type="http://schemas.openxmlformats.org/officeDocument/2006/relationships/hyperlink" Target="http://nrbf.to/wp-content/uploads/2022/05/Annual-Report-2019-Combined.pdf" TargetMode="External"/><Relationship Id="rId11" Type="http://schemas.openxmlformats.org/officeDocument/2006/relationships/hyperlink" Target="https://naurufinance.info/wp-content/uploads/2020/07/Budget-Paper-1-2019-20-FINAL.pdf" TargetMode="External"/><Relationship Id="rId5" Type="http://schemas.openxmlformats.org/officeDocument/2006/relationships/hyperlink" Target="https://www.tnpf.tv/annual%20reports/ANNUAL%20REPORT%202018.pdf" TargetMode="External"/><Relationship Id="rId15" Type="http://schemas.openxmlformats.org/officeDocument/2006/relationships/hyperlink" Target="https://nasfund.com.pg/wp-content/uploads/2021/07/2020-Annual-Report.pdf" TargetMode="External"/><Relationship Id="rId10" Type="http://schemas.openxmlformats.org/officeDocument/2006/relationships/hyperlink" Target="http://www.budgettransparency.gov.tl/public/index?&amp;lang=en" TargetMode="External"/><Relationship Id="rId19" Type="http://schemas.openxmlformats.org/officeDocument/2006/relationships/hyperlink" Target="https://www.vnpf.com.vu/includes/doc/ar/2019.pdf" TargetMode="External"/><Relationship Id="rId4" Type="http://schemas.openxmlformats.org/officeDocument/2006/relationships/hyperlink" Target="https://www.mfed.gov.ki/publications/2020-national-budget" TargetMode="External"/><Relationship Id="rId9" Type="http://schemas.openxmlformats.org/officeDocument/2006/relationships/hyperlink" Target="https://www.adb.org/projects/52012-001/main" TargetMode="External"/><Relationship Id="rId14" Type="http://schemas.openxmlformats.org/officeDocument/2006/relationships/hyperlink" Target="https://www.nambawansuper.com.pg/wp-content/uploads/2021/02/AR2019.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6329-BD23-7A48-BE35-D22A046CE8AE}">
  <sheetPr>
    <tabColor theme="9" tint="0.79998168889431442"/>
  </sheetPr>
  <dimension ref="B1:C72"/>
  <sheetViews>
    <sheetView tabSelected="1" workbookViewId="0">
      <selection activeCell="B10" sqref="B10"/>
    </sheetView>
  </sheetViews>
  <sheetFormatPr defaultColWidth="11" defaultRowHeight="15.75"/>
  <cols>
    <col min="1" max="1" width="4.5" customWidth="1"/>
    <col min="2" max="2" width="147" style="46" bestFit="1" customWidth="1"/>
  </cols>
  <sheetData>
    <row r="1" spans="2:2" ht="48.95" customHeight="1"/>
    <row r="2" spans="2:2" ht="31.5">
      <c r="B2" s="154" t="s">
        <v>937</v>
      </c>
    </row>
    <row r="3" spans="2:2">
      <c r="B3" s="46" t="s">
        <v>938</v>
      </c>
    </row>
    <row r="4" spans="2:2">
      <c r="B4" s="46" t="s">
        <v>945</v>
      </c>
    </row>
    <row r="6" spans="2:2" s="1" customFormat="1">
      <c r="B6" s="113" t="s">
        <v>907</v>
      </c>
    </row>
    <row r="7" spans="2:2" ht="63">
      <c r="B7" s="52" t="s">
        <v>905</v>
      </c>
    </row>
    <row r="8" spans="2:2">
      <c r="B8" s="52" t="s">
        <v>906</v>
      </c>
    </row>
    <row r="9" spans="2:2" ht="31.5">
      <c r="B9" s="52" t="s">
        <v>952</v>
      </c>
    </row>
    <row r="11" spans="2:2">
      <c r="B11" s="113" t="s">
        <v>904</v>
      </c>
    </row>
    <row r="12" spans="2:2">
      <c r="B12" s="46" t="s">
        <v>946</v>
      </c>
    </row>
    <row r="14" spans="2:2">
      <c r="B14" s="113" t="s">
        <v>908</v>
      </c>
    </row>
    <row r="15" spans="2:2">
      <c r="B15" s="155" t="s">
        <v>909</v>
      </c>
    </row>
    <row r="16" spans="2:2">
      <c r="B16" s="155" t="s">
        <v>910</v>
      </c>
    </row>
    <row r="17" spans="2:2">
      <c r="B17" s="157" t="s">
        <v>911</v>
      </c>
    </row>
    <row r="18" spans="2:2">
      <c r="B18" s="156" t="s">
        <v>38</v>
      </c>
    </row>
    <row r="19" spans="2:2">
      <c r="B19" s="156" t="s">
        <v>47</v>
      </c>
    </row>
    <row r="20" spans="2:2">
      <c r="B20" s="156" t="s">
        <v>113</v>
      </c>
    </row>
    <row r="21" spans="2:2">
      <c r="B21" s="156" t="s">
        <v>230</v>
      </c>
    </row>
    <row r="22" spans="2:2">
      <c r="B22" s="156" t="s">
        <v>62</v>
      </c>
    </row>
    <row r="23" spans="2:2">
      <c r="B23" s="156" t="s">
        <v>64</v>
      </c>
    </row>
    <row r="24" spans="2:2">
      <c r="B24" s="156" t="s">
        <v>93</v>
      </c>
    </row>
    <row r="25" spans="2:2">
      <c r="B25" s="156" t="s">
        <v>61</v>
      </c>
    </row>
    <row r="26" spans="2:2">
      <c r="B26" s="156" t="s">
        <v>112</v>
      </c>
    </row>
    <row r="27" spans="2:2">
      <c r="B27" s="156" t="s">
        <v>105</v>
      </c>
    </row>
    <row r="29" spans="2:2">
      <c r="B29" s="113" t="s">
        <v>861</v>
      </c>
    </row>
    <row r="30" spans="2:2">
      <c r="B30" s="52" t="s">
        <v>900</v>
      </c>
    </row>
    <row r="31" spans="2:2" ht="31.5">
      <c r="B31" s="52" t="s">
        <v>943</v>
      </c>
    </row>
    <row r="32" spans="2:2" ht="31.5">
      <c r="B32" s="52" t="s">
        <v>901</v>
      </c>
    </row>
    <row r="33" spans="2:3" ht="31.5">
      <c r="B33" s="52" t="s">
        <v>944</v>
      </c>
    </row>
    <row r="34" spans="2:3" ht="47.25">
      <c r="B34" s="52" t="s">
        <v>902</v>
      </c>
    </row>
    <row r="35" spans="2:3">
      <c r="B35" s="160" t="s">
        <v>936</v>
      </c>
    </row>
    <row r="36" spans="2:3" ht="31.5">
      <c r="B36" s="52" t="s">
        <v>935</v>
      </c>
    </row>
    <row r="37" spans="2:3" ht="31.5">
      <c r="B37" s="159" t="s">
        <v>934</v>
      </c>
    </row>
    <row r="38" spans="2:3" ht="63">
      <c r="B38" s="159" t="s">
        <v>947</v>
      </c>
    </row>
    <row r="41" spans="2:3">
      <c r="B41" s="1" t="s">
        <v>903</v>
      </c>
    </row>
    <row r="42" spans="2:3">
      <c r="B42"/>
    </row>
    <row r="43" spans="2:3">
      <c r="B43" s="1" t="s">
        <v>38</v>
      </c>
    </row>
    <row r="44" spans="2:3">
      <c r="B44" t="s">
        <v>80</v>
      </c>
      <c r="C44" s="33" t="s">
        <v>81</v>
      </c>
    </row>
    <row r="45" spans="2:3">
      <c r="B45" t="s">
        <v>85</v>
      </c>
      <c r="C45" s="33" t="s">
        <v>81</v>
      </c>
    </row>
    <row r="46" spans="2:3">
      <c r="B46" s="1" t="s">
        <v>47</v>
      </c>
    </row>
    <row r="47" spans="2:3">
      <c r="B47" t="s">
        <v>860</v>
      </c>
      <c r="C47" s="33" t="s">
        <v>83</v>
      </c>
    </row>
    <row r="48" spans="2:3">
      <c r="B48" s="46" t="s">
        <v>949</v>
      </c>
      <c r="C48" s="33" t="s">
        <v>950</v>
      </c>
    </row>
    <row r="49" spans="2:3">
      <c r="B49" s="1" t="s">
        <v>113</v>
      </c>
    </row>
    <row r="50" spans="2:3">
      <c r="B50" t="s">
        <v>866</v>
      </c>
      <c r="C50" s="33" t="s">
        <v>115</v>
      </c>
    </row>
    <row r="51" spans="2:3">
      <c r="B51" s="1" t="s">
        <v>230</v>
      </c>
    </row>
    <row r="52" spans="2:3">
      <c r="B52" s="11" t="s">
        <v>868</v>
      </c>
      <c r="C52" s="33" t="s">
        <v>135</v>
      </c>
    </row>
    <row r="53" spans="2:3">
      <c r="B53" t="s">
        <v>870</v>
      </c>
      <c r="C53" s="33" t="s">
        <v>136</v>
      </c>
    </row>
    <row r="54" spans="2:3">
      <c r="B54" t="s">
        <v>871</v>
      </c>
      <c r="C54" s="33" t="s">
        <v>138</v>
      </c>
    </row>
    <row r="55" spans="2:3">
      <c r="B55" t="s">
        <v>872</v>
      </c>
      <c r="C55" s="33" t="s">
        <v>137</v>
      </c>
    </row>
    <row r="56" spans="2:3">
      <c r="B56" s="1" t="s">
        <v>62</v>
      </c>
    </row>
    <row r="57" spans="2:3">
      <c r="B57" s="23" t="s">
        <v>104</v>
      </c>
      <c r="C57" s="33" t="s">
        <v>103</v>
      </c>
    </row>
    <row r="58" spans="2:3">
      <c r="B58" t="s">
        <v>101</v>
      </c>
      <c r="C58" s="33" t="s">
        <v>100</v>
      </c>
    </row>
    <row r="59" spans="2:3">
      <c r="B59" s="113" t="s">
        <v>64</v>
      </c>
    </row>
    <row r="60" spans="2:3">
      <c r="B60" s="46" t="s">
        <v>927</v>
      </c>
      <c r="C60" s="33" t="s">
        <v>928</v>
      </c>
    </row>
    <row r="61" spans="2:3">
      <c r="B61" s="46" t="s">
        <v>941</v>
      </c>
      <c r="C61" s="33" t="s">
        <v>940</v>
      </c>
    </row>
    <row r="62" spans="2:3">
      <c r="B62" s="113" t="s">
        <v>93</v>
      </c>
      <c r="C62" s="33"/>
    </row>
    <row r="63" spans="2:3">
      <c r="B63" s="52" t="s">
        <v>863</v>
      </c>
      <c r="C63" s="33" t="s">
        <v>951</v>
      </c>
    </row>
    <row r="64" spans="2:3">
      <c r="B64" s="1" t="s">
        <v>61</v>
      </c>
    </row>
    <row r="65" spans="2:3">
      <c r="B65" t="s">
        <v>922</v>
      </c>
      <c r="C65" s="33" t="s">
        <v>923</v>
      </c>
    </row>
    <row r="66" spans="2:3">
      <c r="B66" t="s">
        <v>92</v>
      </c>
      <c r="C66" s="33" t="s">
        <v>91</v>
      </c>
    </row>
    <row r="67" spans="2:3">
      <c r="B67" t="s">
        <v>913</v>
      </c>
      <c r="C67" s="33" t="s">
        <v>914</v>
      </c>
    </row>
    <row r="68" spans="2:3">
      <c r="B68" s="46" t="s">
        <v>949</v>
      </c>
      <c r="C68" s="33" t="s">
        <v>950</v>
      </c>
    </row>
    <row r="69" spans="2:3">
      <c r="B69" s="1" t="s">
        <v>112</v>
      </c>
    </row>
    <row r="70" spans="2:3">
      <c r="B70" t="s">
        <v>122</v>
      </c>
      <c r="C70" s="33" t="s">
        <v>123</v>
      </c>
    </row>
    <row r="71" spans="2:3">
      <c r="B71" s="1" t="s">
        <v>105</v>
      </c>
    </row>
    <row r="72" spans="2:3">
      <c r="B72" t="s">
        <v>106</v>
      </c>
      <c r="C72" s="33" t="s">
        <v>107</v>
      </c>
    </row>
  </sheetData>
  <hyperlinks>
    <hyperlink ref="C45" r:id="rId1" xr:uid="{E56E2D19-C3D7-4541-B7ED-5402235039E3}"/>
    <hyperlink ref="C44" r:id="rId2" xr:uid="{3C00E8E7-4951-774C-9C47-4576A4D01BC8}"/>
    <hyperlink ref="C66" r:id="rId3" xr:uid="{4129AA50-4578-F544-8368-E061D4C918F6}"/>
    <hyperlink ref="C47" r:id="rId4" xr:uid="{A5247D95-D449-094B-BA41-B7C32E4E030C}"/>
    <hyperlink ref="C70" r:id="rId5" xr:uid="{88580B34-1BC3-DC45-AF20-65C56F1AEC38}"/>
    <hyperlink ref="B15" location="Summary_Expense!A1" display="Summary of social protection expenditure by economic classification, by country (Expense)" xr:uid="{6E2F099D-BDF4-EE4D-B630-2CAD82668116}"/>
    <hyperlink ref="B16" location="Summary_Function!A1" display="Summary of social protection expenditure by functional classification (Classification of the Functions of Government (COFOG))" xr:uid="{1893674D-0A18-AC44-967E-D7E11B438F40}"/>
    <hyperlink ref="B18" location="Fiji!A1" display="Fiji" xr:uid="{8F51FD8D-57BA-F640-A9BD-CE218C6927D1}"/>
    <hyperlink ref="B19" location="Kiribati!A1" display="Kiribati" xr:uid="{D415A48E-21DF-B34E-9296-55B6AA900A93}"/>
    <hyperlink ref="B20" location="Nauru!A1" display="Nauru" xr:uid="{8F63A80E-D4D9-0C43-BE60-9343FE08A6F2}"/>
    <hyperlink ref="B22" location="Samoa!A1" display="Samoa" xr:uid="{A1C1680F-648B-8143-A396-D7EE8752B7A2}"/>
    <hyperlink ref="B23" location="'Solomon Islands'!A1" display="Solomon Islands" xr:uid="{4DDF0B5E-E7A9-5947-B48F-6D40E47B9BD6}"/>
    <hyperlink ref="B24" location="'Timor-Leste'!A1" display="Timor-Leste" xr:uid="{3C2F1B22-D334-4C40-862D-D970C487DF1B}"/>
    <hyperlink ref="B25" location="Tonga!A1" display="Tonga" xr:uid="{77022015-B93E-CD44-A090-D30200593ED0}"/>
    <hyperlink ref="B26" location="Tuvalu!A1" display="Tuvalu" xr:uid="{0EDD017F-663C-4A42-833F-055579DBF6B1}"/>
    <hyperlink ref="B27" location="Vanuatu!A1" display="Vanuatu" xr:uid="{53E0FEB1-6E1A-CC46-BC38-9CC4FD84BDB7}"/>
    <hyperlink ref="B21" location="PNG!A1" display="Papua New Guinea" xr:uid="{5ED674E2-A566-BD47-B997-F4AF90DD1CF3}"/>
    <hyperlink ref="C67" r:id="rId6" xr:uid="{44EEDC35-C664-3E43-AA1C-CE290F5D7077}"/>
    <hyperlink ref="C61" r:id="rId7" xr:uid="{60D88A24-60F7-3D42-929A-079B98D53EBD}"/>
    <hyperlink ref="C48" r:id="rId8" xr:uid="{07AAA408-6A7C-E640-9302-DD38BB86697C}"/>
    <hyperlink ref="C68" r:id="rId9" xr:uid="{F4E26206-185F-A142-A8E9-43974C25C7A5}"/>
    <hyperlink ref="C63" r:id="rId10" xr:uid="{5826009A-068C-8947-8B4A-2F9D962622BD}"/>
    <hyperlink ref="C50" r:id="rId11" xr:uid="{A059974C-F8A0-7347-9C0B-9ADD72691E15}"/>
    <hyperlink ref="C52" r:id="rId12" xr:uid="{233D6F78-6290-3D47-98BA-3DC224FA3D28}"/>
    <hyperlink ref="C53" r:id="rId13" xr:uid="{A55D4F48-69C1-5247-9C0D-160B7953FDDB}"/>
    <hyperlink ref="C54" r:id="rId14" xr:uid="{142D513C-E433-9342-8309-4ADCEA40343A}"/>
    <hyperlink ref="C55" r:id="rId15" xr:uid="{A4F80F77-1C09-D242-821A-CFD60484966A}"/>
    <hyperlink ref="C57" r:id="rId16" xr:uid="{1F4D723D-D2D5-C145-B86B-39E1EAE3F30F}"/>
    <hyperlink ref="C58" r:id="rId17" xr:uid="{3A6476F6-8C23-2B4B-989C-6215AED127F2}"/>
    <hyperlink ref="C60" r:id="rId18" xr:uid="{B9FBBC72-A122-B14C-BDCD-18641305D3D9}"/>
    <hyperlink ref="C72" r:id="rId19" xr:uid="{D460C602-A44D-5A4D-99FE-D659478772A5}"/>
  </hyperlinks>
  <pageMargins left="0.7" right="0.7" top="0.75" bottom="0.75" header="0.3" footer="0.3"/>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DF80-5EE8-A04E-8CC2-DC82B4BE151B}">
  <dimension ref="A1:S90"/>
  <sheetViews>
    <sheetView workbookViewId="0">
      <selection activeCell="E11" sqref="E11:E14"/>
    </sheetView>
  </sheetViews>
  <sheetFormatPr defaultColWidth="11" defaultRowHeight="15.75"/>
  <cols>
    <col min="1" max="1" width="55.375" customWidth="1"/>
    <col min="2" max="7" width="34.5" customWidth="1"/>
    <col min="8" max="8" width="30" customWidth="1"/>
    <col min="9" max="9" width="26.375" customWidth="1"/>
    <col min="10" max="10" width="35" customWidth="1"/>
  </cols>
  <sheetData>
    <row r="1" spans="1:12" ht="28.5">
      <c r="A1" s="79" t="s">
        <v>93</v>
      </c>
      <c r="C1" s="35"/>
      <c r="D1" s="36"/>
    </row>
    <row r="2" spans="1:12">
      <c r="A2" t="s">
        <v>851</v>
      </c>
      <c r="B2" s="24">
        <v>2020</v>
      </c>
    </row>
    <row r="3" spans="1:12">
      <c r="A3" t="s">
        <v>78</v>
      </c>
      <c r="B3" t="s">
        <v>82</v>
      </c>
    </row>
    <row r="5" spans="1:12" s="120" customFormat="1"/>
    <row r="6" spans="1:12">
      <c r="A6" s="47" t="s">
        <v>14</v>
      </c>
      <c r="B6" s="47" t="s">
        <v>15</v>
      </c>
      <c r="C6" s="47" t="s">
        <v>16</v>
      </c>
      <c r="D6" s="47" t="s">
        <v>875</v>
      </c>
      <c r="E6" s="47" t="s">
        <v>49</v>
      </c>
      <c r="F6" s="47" t="s">
        <v>31</v>
      </c>
      <c r="G6" s="47" t="s">
        <v>32</v>
      </c>
      <c r="J6" s="1"/>
    </row>
    <row r="7" spans="1:12">
      <c r="A7" s="2" t="s">
        <v>45</v>
      </c>
      <c r="B7" s="3"/>
      <c r="C7" s="3"/>
      <c r="D7" s="3"/>
      <c r="E7" s="3"/>
      <c r="F7" s="3"/>
      <c r="G7" s="3"/>
    </row>
    <row r="8" spans="1:12">
      <c r="A8" s="57" t="s">
        <v>68</v>
      </c>
      <c r="B8" s="22">
        <v>2008</v>
      </c>
      <c r="C8" s="22" t="s">
        <v>69</v>
      </c>
      <c r="D8" s="21">
        <v>6139.7960000000003</v>
      </c>
      <c r="E8" s="6" t="s">
        <v>863</v>
      </c>
      <c r="F8" s="5" t="s">
        <v>1</v>
      </c>
      <c r="G8" s="5" t="s">
        <v>8</v>
      </c>
      <c r="K8" s="11"/>
      <c r="L8" s="66"/>
    </row>
    <row r="9" spans="1:12">
      <c r="A9" s="57" t="s">
        <v>843</v>
      </c>
      <c r="B9" s="22">
        <v>2008</v>
      </c>
      <c r="C9" s="22" t="s">
        <v>69</v>
      </c>
      <c r="D9" s="21">
        <v>32998.647897669442</v>
      </c>
      <c r="E9" s="21" t="s">
        <v>863</v>
      </c>
      <c r="F9" s="5" t="s">
        <v>1</v>
      </c>
      <c r="G9" s="5" t="s">
        <v>6</v>
      </c>
      <c r="K9" s="11"/>
      <c r="L9" s="66"/>
    </row>
    <row r="10" spans="1:12">
      <c r="A10" s="57" t="s">
        <v>842</v>
      </c>
      <c r="B10" s="22">
        <v>2008</v>
      </c>
      <c r="C10" s="22" t="s">
        <v>69</v>
      </c>
      <c r="D10" s="21">
        <v>3147.3521023305593</v>
      </c>
      <c r="E10" s="21" t="s">
        <v>863</v>
      </c>
      <c r="F10" s="5" t="s">
        <v>1</v>
      </c>
      <c r="G10" s="5" t="s">
        <v>5</v>
      </c>
      <c r="K10" s="11"/>
      <c r="L10" s="66"/>
    </row>
    <row r="11" spans="1:12" ht="31.5">
      <c r="A11" s="60" t="s">
        <v>94</v>
      </c>
      <c r="B11" s="61">
        <v>2017</v>
      </c>
      <c r="C11" s="60" t="s">
        <v>98</v>
      </c>
      <c r="D11" s="207">
        <v>5204</v>
      </c>
      <c r="E11" s="208" t="s">
        <v>863</v>
      </c>
      <c r="F11" s="5" t="s">
        <v>0</v>
      </c>
      <c r="G11" s="5" t="s">
        <v>6</v>
      </c>
      <c r="H11" s="12"/>
    </row>
    <row r="12" spans="1:12">
      <c r="A12" s="60" t="s">
        <v>95</v>
      </c>
      <c r="B12" s="61">
        <v>2017</v>
      </c>
      <c r="C12" s="60" t="s">
        <v>98</v>
      </c>
      <c r="D12" s="207"/>
      <c r="E12" s="208"/>
      <c r="F12" s="5" t="s">
        <v>0</v>
      </c>
      <c r="G12" s="5" t="s">
        <v>5</v>
      </c>
    </row>
    <row r="13" spans="1:12">
      <c r="A13" s="60" t="s">
        <v>96</v>
      </c>
      <c r="B13" s="61">
        <v>2017</v>
      </c>
      <c r="C13" s="60" t="s">
        <v>98</v>
      </c>
      <c r="D13" s="207"/>
      <c r="E13" s="208"/>
      <c r="F13" s="5" t="s">
        <v>0</v>
      </c>
      <c r="G13" s="5" t="s">
        <v>7</v>
      </c>
    </row>
    <row r="14" spans="1:12">
      <c r="A14" s="60" t="s">
        <v>97</v>
      </c>
      <c r="B14" s="61">
        <v>2017</v>
      </c>
      <c r="C14" s="60" t="s">
        <v>98</v>
      </c>
      <c r="D14" s="207"/>
      <c r="E14" s="208"/>
      <c r="F14" s="5" t="s">
        <v>0</v>
      </c>
      <c r="G14" s="5" t="s">
        <v>8</v>
      </c>
    </row>
    <row r="15" spans="1:12">
      <c r="A15" s="81" t="s">
        <v>874</v>
      </c>
      <c r="B15" s="81"/>
      <c r="C15" s="81"/>
      <c r="D15" s="81"/>
      <c r="E15" s="81"/>
      <c r="F15" s="81"/>
      <c r="G15" s="81"/>
    </row>
    <row r="16" spans="1:12">
      <c r="A16" s="57" t="s">
        <v>912</v>
      </c>
      <c r="B16" s="22">
        <v>2008</v>
      </c>
      <c r="C16" s="22" t="s">
        <v>69</v>
      </c>
      <c r="D16" s="21">
        <v>91968</v>
      </c>
      <c r="E16" s="21" t="s">
        <v>863</v>
      </c>
      <c r="F16" s="5" t="s">
        <v>1</v>
      </c>
      <c r="G16" s="5"/>
      <c r="H16" s="36"/>
    </row>
    <row r="17" spans="1:19">
      <c r="A17" s="34"/>
    </row>
    <row r="18" spans="1:19">
      <c r="A18" s="1" t="s">
        <v>3</v>
      </c>
    </row>
    <row r="19" spans="1:19">
      <c r="A19" s="80" t="s">
        <v>41</v>
      </c>
      <c r="B19" s="80" t="s">
        <v>67</v>
      </c>
      <c r="C19" s="80" t="s">
        <v>141</v>
      </c>
      <c r="D19" s="80" t="s">
        <v>313</v>
      </c>
      <c r="E19" s="80" t="s">
        <v>834</v>
      </c>
    </row>
    <row r="20" spans="1:19">
      <c r="A20" s="47" t="s">
        <v>0</v>
      </c>
      <c r="B20" s="6">
        <f>SUMIF($F$8:$F$14,A20,$D$8:$D$14)</f>
        <v>5204</v>
      </c>
      <c r="C20" s="8">
        <f>B20/($B$82*1000)</f>
        <v>3.1087216248506569E-3</v>
      </c>
      <c r="D20" s="8">
        <f>B20/($B$83*1000)</f>
        <v>1.9055519557231722E-3</v>
      </c>
      <c r="E20" s="8">
        <f>B20/($B$84*1000)</f>
        <v>3.7277936962750715E-3</v>
      </c>
    </row>
    <row r="21" spans="1:19">
      <c r="A21" s="47" t="s">
        <v>1</v>
      </c>
      <c r="B21" s="6">
        <f>SUMIF($F$8:$F$14,A21,$D$8:$D$14)</f>
        <v>42285.796000000002</v>
      </c>
      <c r="C21" s="8">
        <f>B21/($B$82*1000)</f>
        <v>2.5260332138590205E-2</v>
      </c>
      <c r="D21" s="8">
        <f>B21/($B$83*1000)</f>
        <v>1.5483816538645483E-2</v>
      </c>
      <c r="E21" s="8">
        <f>B21/($B$84*1000)</f>
        <v>3.0290684813753584E-2</v>
      </c>
    </row>
    <row r="22" spans="1:19">
      <c r="A22" s="47" t="s">
        <v>2</v>
      </c>
      <c r="B22" s="6">
        <f>SUMIF($F$8:$F$14,A22,$D$8:$D$14)</f>
        <v>0</v>
      </c>
      <c r="C22" s="8">
        <f>B22/($B$82*1000)</f>
        <v>0</v>
      </c>
      <c r="D22" s="8">
        <f>B22/($B$83*1000)</f>
        <v>0</v>
      </c>
      <c r="E22" s="8">
        <f>B22/($B$84*1000)</f>
        <v>0</v>
      </c>
    </row>
    <row r="23" spans="1:19">
      <c r="A23" s="47" t="s">
        <v>3</v>
      </c>
      <c r="B23" s="48">
        <f>SUM(B20:B22)</f>
        <v>47489.796000000002</v>
      </c>
      <c r="C23" s="58">
        <f>B23/($B$82*1000)</f>
        <v>2.8369053763440861E-2</v>
      </c>
      <c r="D23" s="58">
        <f>B23/($B$83*1000)</f>
        <v>1.7389368494368656E-2</v>
      </c>
      <c r="E23" s="58">
        <f>B23/($B$84*1000)</f>
        <v>3.4018478510028656E-2</v>
      </c>
    </row>
    <row r="24" spans="1:19">
      <c r="A24" s="5"/>
      <c r="B24" s="6"/>
      <c r="C24" s="8"/>
      <c r="D24" s="8"/>
      <c r="E24" s="8"/>
    </row>
    <row r="25" spans="1:19">
      <c r="A25" s="138" t="s">
        <v>70</v>
      </c>
      <c r="B25" s="139">
        <f>D16</f>
        <v>91968</v>
      </c>
      <c r="C25" s="108">
        <f>B25/($B$82*1000)</f>
        <v>5.4939068100358424E-2</v>
      </c>
      <c r="D25" s="108">
        <f>B25/($B$83*1000)</f>
        <v>3.3675980450412896E-2</v>
      </c>
      <c r="E25" s="108">
        <f>B25/($B$84*1000)</f>
        <v>6.5879656160458447E-2</v>
      </c>
      <c r="K25" s="130"/>
      <c r="L25" s="130"/>
      <c r="M25" s="130"/>
      <c r="N25" s="130"/>
      <c r="P25" s="130"/>
      <c r="Q25" s="130"/>
      <c r="R25" s="130"/>
      <c r="S25" s="130"/>
    </row>
    <row r="26" spans="1:19">
      <c r="A26" s="105" t="s">
        <v>895</v>
      </c>
      <c r="B26" s="109">
        <f>B25+B23</f>
        <v>139457.796</v>
      </c>
      <c r="C26" s="115">
        <f t="shared" ref="C26:E26" si="0">C25+C23</f>
        <v>8.3308121863799281E-2</v>
      </c>
      <c r="D26" s="115">
        <f t="shared" si="0"/>
        <v>5.1065348944781555E-2</v>
      </c>
      <c r="E26" s="115">
        <f t="shared" si="0"/>
        <v>9.989813467048711E-2</v>
      </c>
    </row>
    <row r="27" spans="1:19">
      <c r="K27" s="197"/>
      <c r="L27" s="197"/>
      <c r="M27" s="197"/>
      <c r="N27" s="197"/>
      <c r="P27" s="197"/>
      <c r="Q27" s="197"/>
      <c r="R27" s="197"/>
      <c r="S27" s="197"/>
    </row>
    <row r="28" spans="1:19">
      <c r="A28" s="1" t="str">
        <f>Fiji!A34</f>
        <v>Cross-tabulation between economic classification (Expense) and functional classification (COFOG)</v>
      </c>
      <c r="K28" s="130"/>
      <c r="L28" s="130"/>
      <c r="M28" s="130"/>
      <c r="N28" s="130"/>
      <c r="P28" s="130"/>
      <c r="Q28" s="130"/>
      <c r="R28" s="130"/>
      <c r="S28" s="130"/>
    </row>
    <row r="29" spans="1:19">
      <c r="A29" s="1"/>
      <c r="K29" s="130"/>
      <c r="L29" s="130"/>
      <c r="M29" s="130"/>
      <c r="N29" s="130"/>
      <c r="P29" s="130"/>
      <c r="Q29" s="130"/>
      <c r="R29" s="130"/>
      <c r="S29" s="130"/>
    </row>
    <row r="30" spans="1:19">
      <c r="A30" s="1"/>
      <c r="B30" s="1" t="s">
        <v>40</v>
      </c>
      <c r="C30" s="1" t="str">
        <f>A20</f>
        <v>Social security benefits (271)</v>
      </c>
      <c r="D30" s="1" t="str">
        <f>A21</f>
        <v>Social assistance benefits (272)</v>
      </c>
      <c r="E30" s="1" t="str">
        <f>A22</f>
        <v>Employment-related social benefits (273)</v>
      </c>
    </row>
    <row r="31" spans="1:19">
      <c r="B31" s="111" t="s">
        <v>39</v>
      </c>
      <c r="C31" s="111"/>
      <c r="D31" s="111"/>
      <c r="E31" s="111"/>
    </row>
    <row r="32" spans="1:19">
      <c r="A32" s="5" t="s">
        <v>5</v>
      </c>
      <c r="B32" s="6">
        <f t="shared" ref="B32:B40" si="1">SUMIF($G$8:$G$13,A32,$D$8:$D$13)</f>
        <v>3147.3521023305593</v>
      </c>
      <c r="C32" s="6">
        <f t="shared" ref="C32:C40" si="2">SUMIFS($D$8:$D$14,$F$8:$F$14,$A$20,$G$8:$G$14,$A32)</f>
        <v>0</v>
      </c>
      <c r="D32" s="6">
        <f t="shared" ref="D32:D40" si="3">SUMIFS($D$8:$D$14,$F$8:$F$14,$A$21,$G$8:$G$14,$A32)</f>
        <v>3147.3521023305593</v>
      </c>
      <c r="E32" s="6">
        <f t="shared" ref="E32:E40" si="4">SUMIFS($D$8:$D$14,$F$8:$F$14,$A$22,$G$8:$G$14,$A32)</f>
        <v>0</v>
      </c>
    </row>
    <row r="33" spans="1:5">
      <c r="A33" s="5" t="s">
        <v>6</v>
      </c>
      <c r="B33" s="6">
        <f t="shared" si="1"/>
        <v>38202.647897669442</v>
      </c>
      <c r="C33" s="6">
        <f t="shared" si="2"/>
        <v>5204</v>
      </c>
      <c r="D33" s="6">
        <f t="shared" si="3"/>
        <v>32998.647897669442</v>
      </c>
      <c r="E33" s="6">
        <f t="shared" si="4"/>
        <v>0</v>
      </c>
    </row>
    <row r="34" spans="1:5">
      <c r="A34" s="5" t="s">
        <v>7</v>
      </c>
      <c r="B34" s="6">
        <f t="shared" si="1"/>
        <v>0</v>
      </c>
      <c r="C34" s="6">
        <f t="shared" si="2"/>
        <v>0</v>
      </c>
      <c r="D34" s="6">
        <f t="shared" si="3"/>
        <v>0</v>
      </c>
      <c r="E34" s="6">
        <f t="shared" si="4"/>
        <v>0</v>
      </c>
    </row>
    <row r="35" spans="1:5">
      <c r="A35" s="5" t="s">
        <v>8</v>
      </c>
      <c r="B35" s="6">
        <f t="shared" si="1"/>
        <v>6139.7960000000003</v>
      </c>
      <c r="C35" s="6">
        <f t="shared" si="2"/>
        <v>0</v>
      </c>
      <c r="D35" s="6">
        <f t="shared" si="3"/>
        <v>6139.7960000000003</v>
      </c>
      <c r="E35" s="6">
        <f t="shared" si="4"/>
        <v>0</v>
      </c>
    </row>
    <row r="36" spans="1:5">
      <c r="A36" s="5" t="s">
        <v>9</v>
      </c>
      <c r="B36" s="6">
        <f t="shared" si="1"/>
        <v>0</v>
      </c>
      <c r="C36" s="6">
        <f t="shared" si="2"/>
        <v>0</v>
      </c>
      <c r="D36" s="6">
        <f t="shared" si="3"/>
        <v>0</v>
      </c>
      <c r="E36" s="6">
        <f t="shared" si="4"/>
        <v>0</v>
      </c>
    </row>
    <row r="37" spans="1:5">
      <c r="A37" s="5" t="s">
        <v>10</v>
      </c>
      <c r="B37" s="6">
        <f t="shared" si="1"/>
        <v>0</v>
      </c>
      <c r="C37" s="6">
        <f t="shared" si="2"/>
        <v>0</v>
      </c>
      <c r="D37" s="6">
        <f t="shared" si="3"/>
        <v>0</v>
      </c>
      <c r="E37" s="6">
        <f t="shared" si="4"/>
        <v>0</v>
      </c>
    </row>
    <row r="38" spans="1:5">
      <c r="A38" s="5" t="s">
        <v>11</v>
      </c>
      <c r="B38" s="6">
        <f t="shared" si="1"/>
        <v>0</v>
      </c>
      <c r="C38" s="6">
        <f t="shared" si="2"/>
        <v>0</v>
      </c>
      <c r="D38" s="6">
        <f t="shared" si="3"/>
        <v>0</v>
      </c>
      <c r="E38" s="6">
        <f t="shared" si="4"/>
        <v>0</v>
      </c>
    </row>
    <row r="39" spans="1:5">
      <c r="A39" s="5" t="s">
        <v>12</v>
      </c>
      <c r="B39" s="6">
        <f t="shared" si="1"/>
        <v>0</v>
      </c>
      <c r="C39" s="6">
        <f t="shared" si="2"/>
        <v>0</v>
      </c>
      <c r="D39" s="6">
        <f t="shared" si="3"/>
        <v>0</v>
      </c>
      <c r="E39" s="6">
        <f t="shared" si="4"/>
        <v>0</v>
      </c>
    </row>
    <row r="40" spans="1:5">
      <c r="A40" s="5" t="s">
        <v>13</v>
      </c>
      <c r="B40" s="6">
        <f t="shared" si="1"/>
        <v>0</v>
      </c>
      <c r="C40" s="6">
        <f t="shared" si="2"/>
        <v>0</v>
      </c>
      <c r="D40" s="6">
        <f t="shared" si="3"/>
        <v>0</v>
      </c>
      <c r="E40" s="6">
        <f t="shared" si="4"/>
        <v>0</v>
      </c>
    </row>
    <row r="41" spans="1:5">
      <c r="A41" s="47" t="s">
        <v>4</v>
      </c>
      <c r="B41" s="48">
        <f>SUM(B32:B40)</f>
        <v>47489.796000000002</v>
      </c>
      <c r="C41" s="48">
        <f t="shared" ref="C41:E41" si="5">SUM(C32:C40)</f>
        <v>5204</v>
      </c>
      <c r="D41" s="48">
        <f t="shared" si="5"/>
        <v>42285.796000000002</v>
      </c>
      <c r="E41" s="48">
        <f t="shared" si="5"/>
        <v>0</v>
      </c>
    </row>
    <row r="43" spans="1:5">
      <c r="B43" s="1" t="s">
        <v>40</v>
      </c>
      <c r="C43" s="1" t="str">
        <f>C30</f>
        <v>Social security benefits (271)</v>
      </c>
      <c r="D43" s="1" t="str">
        <f>D30</f>
        <v>Social assistance benefits (272)</v>
      </c>
      <c r="E43" s="1" t="str">
        <f>E30</f>
        <v>Employment-related social benefits (273)</v>
      </c>
    </row>
    <row r="44" spans="1:5">
      <c r="B44" s="2" t="s">
        <v>43</v>
      </c>
      <c r="C44" s="2"/>
      <c r="D44" s="2"/>
      <c r="E44" s="2"/>
    </row>
    <row r="45" spans="1:5">
      <c r="A45" s="5" t="s">
        <v>5</v>
      </c>
      <c r="B45" s="8">
        <f t="shared" ref="B45:E53" si="6">(B32/1000)/$B$82</f>
        <v>1.8801386513324727E-3</v>
      </c>
      <c r="C45" s="8">
        <f t="shared" si="6"/>
        <v>0</v>
      </c>
      <c r="D45" s="8">
        <f t="shared" si="6"/>
        <v>1.8801386513324727E-3</v>
      </c>
      <c r="E45" s="8">
        <f t="shared" si="6"/>
        <v>0</v>
      </c>
    </row>
    <row r="46" spans="1:5">
      <c r="A46" s="5" t="s">
        <v>6</v>
      </c>
      <c r="B46" s="8">
        <f t="shared" si="6"/>
        <v>2.2821175566110779E-2</v>
      </c>
      <c r="C46" s="8">
        <f t="shared" si="6"/>
        <v>3.1087216248506569E-3</v>
      </c>
      <c r="D46" s="8">
        <f t="shared" si="6"/>
        <v>1.971245394126012E-2</v>
      </c>
      <c r="E46" s="8">
        <f t="shared" si="6"/>
        <v>0</v>
      </c>
    </row>
    <row r="47" spans="1:5">
      <c r="A47" s="5" t="s">
        <v>7</v>
      </c>
      <c r="B47" s="8">
        <f t="shared" si="6"/>
        <v>0</v>
      </c>
      <c r="C47" s="8">
        <f t="shared" si="6"/>
        <v>0</v>
      </c>
      <c r="D47" s="8">
        <f t="shared" si="6"/>
        <v>0</v>
      </c>
      <c r="E47" s="8">
        <f t="shared" si="6"/>
        <v>0</v>
      </c>
    </row>
    <row r="48" spans="1:5">
      <c r="A48" s="5" t="s">
        <v>8</v>
      </c>
      <c r="B48" s="8">
        <f t="shared" si="6"/>
        <v>3.667739545997611E-3</v>
      </c>
      <c r="C48" s="8">
        <f t="shared" si="6"/>
        <v>0</v>
      </c>
      <c r="D48" s="8">
        <f t="shared" si="6"/>
        <v>3.667739545997611E-3</v>
      </c>
      <c r="E48" s="8">
        <f t="shared" si="6"/>
        <v>0</v>
      </c>
    </row>
    <row r="49" spans="1:5">
      <c r="A49" s="5" t="s">
        <v>9</v>
      </c>
      <c r="B49" s="8">
        <f t="shared" si="6"/>
        <v>0</v>
      </c>
      <c r="C49" s="8">
        <f t="shared" si="6"/>
        <v>0</v>
      </c>
      <c r="D49" s="8">
        <f t="shared" si="6"/>
        <v>0</v>
      </c>
      <c r="E49" s="8">
        <f t="shared" si="6"/>
        <v>0</v>
      </c>
    </row>
    <row r="50" spans="1:5">
      <c r="A50" s="5" t="s">
        <v>10</v>
      </c>
      <c r="B50" s="8">
        <f t="shared" si="6"/>
        <v>0</v>
      </c>
      <c r="C50" s="8">
        <f t="shared" si="6"/>
        <v>0</v>
      </c>
      <c r="D50" s="8">
        <f t="shared" si="6"/>
        <v>0</v>
      </c>
      <c r="E50" s="8">
        <f t="shared" si="6"/>
        <v>0</v>
      </c>
    </row>
    <row r="51" spans="1:5">
      <c r="A51" s="5" t="s">
        <v>11</v>
      </c>
      <c r="B51" s="8">
        <f t="shared" si="6"/>
        <v>0</v>
      </c>
      <c r="C51" s="8">
        <f t="shared" si="6"/>
        <v>0</v>
      </c>
      <c r="D51" s="8">
        <f t="shared" si="6"/>
        <v>0</v>
      </c>
      <c r="E51" s="8">
        <f t="shared" si="6"/>
        <v>0</v>
      </c>
    </row>
    <row r="52" spans="1:5">
      <c r="A52" s="5" t="s">
        <v>12</v>
      </c>
      <c r="B52" s="8">
        <f t="shared" si="6"/>
        <v>0</v>
      </c>
      <c r="C52" s="8">
        <f t="shared" si="6"/>
        <v>0</v>
      </c>
      <c r="D52" s="8">
        <f t="shared" si="6"/>
        <v>0</v>
      </c>
      <c r="E52" s="8">
        <f t="shared" si="6"/>
        <v>0</v>
      </c>
    </row>
    <row r="53" spans="1:5">
      <c r="A53" s="5" t="s">
        <v>13</v>
      </c>
      <c r="B53" s="8">
        <f t="shared" si="6"/>
        <v>0</v>
      </c>
      <c r="C53" s="8">
        <f t="shared" si="6"/>
        <v>0</v>
      </c>
      <c r="D53" s="8">
        <f t="shared" si="6"/>
        <v>0</v>
      </c>
      <c r="E53" s="8">
        <f t="shared" si="6"/>
        <v>0</v>
      </c>
    </row>
    <row r="54" spans="1:5">
      <c r="A54" s="47" t="s">
        <v>4</v>
      </c>
      <c r="B54" s="84">
        <f>SUM(B45:B53)</f>
        <v>2.8369053763440864E-2</v>
      </c>
      <c r="C54" s="84">
        <f t="shared" ref="C54:E54" si="7">SUM(C45:C53)</f>
        <v>3.1087216248506569E-3</v>
      </c>
      <c r="D54" s="84">
        <f t="shared" si="7"/>
        <v>2.5260332138590205E-2</v>
      </c>
      <c r="E54" s="84">
        <f t="shared" si="7"/>
        <v>0</v>
      </c>
    </row>
    <row r="55" spans="1:5">
      <c r="A55" s="1"/>
    </row>
    <row r="56" spans="1:5">
      <c r="B56" s="2" t="s">
        <v>844</v>
      </c>
      <c r="C56" s="2"/>
      <c r="D56" s="2"/>
      <c r="E56" s="2"/>
    </row>
    <row r="57" spans="1:5">
      <c r="A57" s="5" t="s">
        <v>5</v>
      </c>
      <c r="B57" s="8">
        <f t="shared" ref="B57:E65" si="8">(B32/1000)/$B$83</f>
        <v>1.1524679004506985E-3</v>
      </c>
      <c r="C57" s="8">
        <f t="shared" si="8"/>
        <v>0</v>
      </c>
      <c r="D57" s="8">
        <f t="shared" si="8"/>
        <v>1.1524679004506985E-3</v>
      </c>
      <c r="E57" s="8">
        <f t="shared" si="8"/>
        <v>0</v>
      </c>
    </row>
    <row r="58" spans="1:5">
      <c r="A58" s="5" t="s">
        <v>6</v>
      </c>
      <c r="B58" s="8">
        <f t="shared" si="8"/>
        <v>1.3988687627826239E-2</v>
      </c>
      <c r="C58" s="8">
        <f t="shared" si="8"/>
        <v>1.9055519557231722E-3</v>
      </c>
      <c r="D58" s="8">
        <f t="shared" si="8"/>
        <v>1.2083135672103066E-2</v>
      </c>
      <c r="E58" s="8">
        <f t="shared" si="8"/>
        <v>0</v>
      </c>
    </row>
    <row r="59" spans="1:5">
      <c r="A59" s="5" t="s">
        <v>7</v>
      </c>
      <c r="B59" s="8">
        <f t="shared" si="8"/>
        <v>0</v>
      </c>
      <c r="C59" s="8">
        <f t="shared" si="8"/>
        <v>0</v>
      </c>
      <c r="D59" s="8">
        <f t="shared" si="8"/>
        <v>0</v>
      </c>
      <c r="E59" s="8">
        <f t="shared" si="8"/>
        <v>0</v>
      </c>
    </row>
    <row r="60" spans="1:5">
      <c r="A60" s="5" t="s">
        <v>8</v>
      </c>
      <c r="B60" s="8">
        <f t="shared" si="8"/>
        <v>2.2482129660917199E-3</v>
      </c>
      <c r="C60" s="8">
        <f t="shared" si="8"/>
        <v>0</v>
      </c>
      <c r="D60" s="8">
        <f t="shared" si="8"/>
        <v>2.2482129660917199E-3</v>
      </c>
      <c r="E60" s="8">
        <f t="shared" si="8"/>
        <v>0</v>
      </c>
    </row>
    <row r="61" spans="1:5">
      <c r="A61" s="5" t="s">
        <v>9</v>
      </c>
      <c r="B61" s="8">
        <f t="shared" si="8"/>
        <v>0</v>
      </c>
      <c r="C61" s="8">
        <f t="shared" si="8"/>
        <v>0</v>
      </c>
      <c r="D61" s="8">
        <f t="shared" si="8"/>
        <v>0</v>
      </c>
      <c r="E61" s="8">
        <f t="shared" si="8"/>
        <v>0</v>
      </c>
    </row>
    <row r="62" spans="1:5">
      <c r="A62" s="5" t="s">
        <v>10</v>
      </c>
      <c r="B62" s="8">
        <f t="shared" si="8"/>
        <v>0</v>
      </c>
      <c r="C62" s="8">
        <f t="shared" si="8"/>
        <v>0</v>
      </c>
      <c r="D62" s="8">
        <f t="shared" si="8"/>
        <v>0</v>
      </c>
      <c r="E62" s="8">
        <f t="shared" si="8"/>
        <v>0</v>
      </c>
    </row>
    <row r="63" spans="1:5">
      <c r="A63" s="5" t="s">
        <v>11</v>
      </c>
      <c r="B63" s="8">
        <f t="shared" si="8"/>
        <v>0</v>
      </c>
      <c r="C63" s="8">
        <f t="shared" si="8"/>
        <v>0</v>
      </c>
      <c r="D63" s="8">
        <f t="shared" si="8"/>
        <v>0</v>
      </c>
      <c r="E63" s="8">
        <f t="shared" si="8"/>
        <v>0</v>
      </c>
    </row>
    <row r="64" spans="1:5">
      <c r="A64" s="5" t="s">
        <v>12</v>
      </c>
      <c r="B64" s="8">
        <f t="shared" si="8"/>
        <v>0</v>
      </c>
      <c r="C64" s="8">
        <f t="shared" si="8"/>
        <v>0</v>
      </c>
      <c r="D64" s="8">
        <f t="shared" si="8"/>
        <v>0</v>
      </c>
      <c r="E64" s="8">
        <f t="shared" si="8"/>
        <v>0</v>
      </c>
    </row>
    <row r="65" spans="1:5">
      <c r="A65" s="5" t="s">
        <v>13</v>
      </c>
      <c r="B65" s="8">
        <f t="shared" si="8"/>
        <v>0</v>
      </c>
      <c r="C65" s="8">
        <f t="shared" si="8"/>
        <v>0</v>
      </c>
      <c r="D65" s="8">
        <f t="shared" si="8"/>
        <v>0</v>
      </c>
      <c r="E65" s="8">
        <f t="shared" si="8"/>
        <v>0</v>
      </c>
    </row>
    <row r="66" spans="1:5">
      <c r="A66" s="47" t="s">
        <v>4</v>
      </c>
      <c r="B66" s="84">
        <f>SUM(B57:B65)</f>
        <v>1.7389368494368659E-2</v>
      </c>
      <c r="C66" s="84">
        <f t="shared" ref="C66" si="9">SUM(C57:C65)</f>
        <v>1.9055519557231722E-3</v>
      </c>
      <c r="D66" s="84">
        <f t="shared" ref="D66" si="10">SUM(D57:D65)</f>
        <v>1.5483816538645485E-2</v>
      </c>
      <c r="E66" s="84">
        <f t="shared" ref="E66" si="11">SUM(E57:E65)</f>
        <v>0</v>
      </c>
    </row>
    <row r="67" spans="1:5">
      <c r="B67" s="1"/>
      <c r="C67" s="1"/>
      <c r="D67" s="1"/>
      <c r="E67" s="1"/>
    </row>
    <row r="68" spans="1:5">
      <c r="B68" s="2" t="s">
        <v>845</v>
      </c>
      <c r="C68" s="2"/>
      <c r="D68" s="2"/>
      <c r="E68" s="2"/>
    </row>
    <row r="69" spans="1:5">
      <c r="A69" s="5" t="s">
        <v>5</v>
      </c>
      <c r="B69" s="8">
        <f t="shared" ref="B69:E77" si="12">(B32/1000)/$B$84</f>
        <v>2.2545502165691685E-3</v>
      </c>
      <c r="C69" s="8">
        <f t="shared" si="12"/>
        <v>0</v>
      </c>
      <c r="D69" s="8">
        <f t="shared" si="12"/>
        <v>2.2545502165691685E-3</v>
      </c>
      <c r="E69" s="8">
        <f t="shared" si="12"/>
        <v>0</v>
      </c>
    </row>
    <row r="70" spans="1:5">
      <c r="A70" s="5" t="s">
        <v>6</v>
      </c>
      <c r="B70" s="8">
        <f t="shared" si="12"/>
        <v>2.7365793622972381E-2</v>
      </c>
      <c r="C70" s="8">
        <f t="shared" si="12"/>
        <v>3.7277936962750715E-3</v>
      </c>
      <c r="D70" s="8">
        <f t="shared" si="12"/>
        <v>2.3637999926697309E-2</v>
      </c>
      <c r="E70" s="8">
        <f t="shared" si="12"/>
        <v>0</v>
      </c>
    </row>
    <row r="71" spans="1:5">
      <c r="A71" s="5" t="s">
        <v>7</v>
      </c>
      <c r="B71" s="8">
        <f t="shared" si="12"/>
        <v>0</v>
      </c>
      <c r="C71" s="8">
        <f t="shared" si="12"/>
        <v>0</v>
      </c>
      <c r="D71" s="8">
        <f t="shared" si="12"/>
        <v>0</v>
      </c>
      <c r="E71" s="8">
        <f t="shared" si="12"/>
        <v>0</v>
      </c>
    </row>
    <row r="72" spans="1:5">
      <c r="A72" s="5" t="s">
        <v>8</v>
      </c>
      <c r="B72" s="8">
        <f t="shared" si="12"/>
        <v>4.3981346704871065E-3</v>
      </c>
      <c r="C72" s="8">
        <f t="shared" si="12"/>
        <v>0</v>
      </c>
      <c r="D72" s="8">
        <f t="shared" si="12"/>
        <v>4.3981346704871065E-3</v>
      </c>
      <c r="E72" s="8">
        <f t="shared" si="12"/>
        <v>0</v>
      </c>
    </row>
    <row r="73" spans="1:5">
      <c r="A73" s="5" t="s">
        <v>9</v>
      </c>
      <c r="B73" s="8">
        <f t="shared" si="12"/>
        <v>0</v>
      </c>
      <c r="C73" s="8">
        <f t="shared" si="12"/>
        <v>0</v>
      </c>
      <c r="D73" s="8">
        <f t="shared" si="12"/>
        <v>0</v>
      </c>
      <c r="E73" s="8">
        <f t="shared" si="12"/>
        <v>0</v>
      </c>
    </row>
    <row r="74" spans="1:5">
      <c r="A74" s="5" t="s">
        <v>10</v>
      </c>
      <c r="B74" s="8">
        <f t="shared" si="12"/>
        <v>0</v>
      </c>
      <c r="C74" s="8">
        <f t="shared" si="12"/>
        <v>0</v>
      </c>
      <c r="D74" s="8">
        <f t="shared" si="12"/>
        <v>0</v>
      </c>
      <c r="E74" s="8">
        <f t="shared" si="12"/>
        <v>0</v>
      </c>
    </row>
    <row r="75" spans="1:5">
      <c r="A75" s="5" t="s">
        <v>11</v>
      </c>
      <c r="B75" s="8">
        <f t="shared" si="12"/>
        <v>0</v>
      </c>
      <c r="C75" s="8">
        <f t="shared" si="12"/>
        <v>0</v>
      </c>
      <c r="D75" s="8">
        <f t="shared" si="12"/>
        <v>0</v>
      </c>
      <c r="E75" s="8">
        <f t="shared" si="12"/>
        <v>0</v>
      </c>
    </row>
    <row r="76" spans="1:5">
      <c r="A76" s="5" t="s">
        <v>12</v>
      </c>
      <c r="B76" s="8">
        <f t="shared" si="12"/>
        <v>0</v>
      </c>
      <c r="C76" s="8">
        <f t="shared" si="12"/>
        <v>0</v>
      </c>
      <c r="D76" s="8">
        <f t="shared" si="12"/>
        <v>0</v>
      </c>
      <c r="E76" s="8">
        <f t="shared" si="12"/>
        <v>0</v>
      </c>
    </row>
    <row r="77" spans="1:5">
      <c r="A77" s="5" t="s">
        <v>13</v>
      </c>
      <c r="B77" s="8">
        <f t="shared" si="12"/>
        <v>0</v>
      </c>
      <c r="C77" s="8">
        <f t="shared" si="12"/>
        <v>0</v>
      </c>
      <c r="D77" s="8">
        <f t="shared" si="12"/>
        <v>0</v>
      </c>
      <c r="E77" s="8">
        <f t="shared" si="12"/>
        <v>0</v>
      </c>
    </row>
    <row r="78" spans="1:5">
      <c r="A78" s="47" t="s">
        <v>4</v>
      </c>
      <c r="B78" s="84">
        <f>SUM(B69:B77)</f>
        <v>3.4018478510028656E-2</v>
      </c>
      <c r="C78" s="84">
        <f t="shared" ref="C78" si="13">SUM(C69:C77)</f>
        <v>3.7277936962750715E-3</v>
      </c>
      <c r="D78" s="84">
        <f t="shared" ref="D78" si="14">SUM(D69:D77)</f>
        <v>3.0290684813753584E-2</v>
      </c>
      <c r="E78" s="84">
        <f t="shared" ref="E78" si="15">SUM(E69:E77)</f>
        <v>0</v>
      </c>
    </row>
    <row r="80" spans="1:5">
      <c r="A80" s="118" t="s">
        <v>852</v>
      </c>
      <c r="B80" s="120"/>
      <c r="C80" s="120"/>
      <c r="D80" s="120"/>
    </row>
    <row r="81" spans="1:5">
      <c r="A81" s="136" t="s">
        <v>853</v>
      </c>
      <c r="B81" s="136" t="s">
        <v>48</v>
      </c>
      <c r="C81" s="136" t="s">
        <v>49</v>
      </c>
      <c r="D81" s="136" t="s">
        <v>828</v>
      </c>
    </row>
    <row r="82" spans="1:5">
      <c r="A82" s="122" t="s">
        <v>315</v>
      </c>
      <c r="B82" s="140">
        <f>'IMF WEO_Data'!AS364*1000</f>
        <v>1674</v>
      </c>
      <c r="C82" s="122" t="s">
        <v>140</v>
      </c>
      <c r="D82" s="122">
        <v>2019</v>
      </c>
      <c r="E82" s="36"/>
    </row>
    <row r="83" spans="1:5">
      <c r="A83" s="122" t="s">
        <v>316</v>
      </c>
      <c r="B83" s="127">
        <f>'GNI data (WDI)'!R418</f>
        <v>2730.9672582635199</v>
      </c>
      <c r="C83" s="122" t="s">
        <v>314</v>
      </c>
      <c r="D83" s="122">
        <v>2019</v>
      </c>
    </row>
    <row r="84" spans="1:5">
      <c r="A84" s="122" t="s">
        <v>837</v>
      </c>
      <c r="B84" s="127">
        <f>'IMF WEO_Data'!AS389*1000</f>
        <v>1396</v>
      </c>
      <c r="C84" s="122" t="s">
        <v>140</v>
      </c>
      <c r="D84" s="122">
        <v>2019</v>
      </c>
    </row>
    <row r="85" spans="1:5">
      <c r="A85" s="122" t="s">
        <v>847</v>
      </c>
      <c r="B85" s="124">
        <f>B84/B82</f>
        <v>0.83393070489844678</v>
      </c>
      <c r="C85" s="125" t="str">
        <f>C84</f>
        <v>IMF WEO October 2021</v>
      </c>
      <c r="D85" s="122">
        <f>D84</f>
        <v>2019</v>
      </c>
    </row>
    <row r="86" spans="1:5">
      <c r="B86" s="71"/>
    </row>
    <row r="87" spans="1:5" hidden="1">
      <c r="A87" s="1" t="s">
        <v>36</v>
      </c>
      <c r="C87" s="12"/>
    </row>
    <row r="88" spans="1:5" hidden="1">
      <c r="A88" t="s">
        <v>33</v>
      </c>
    </row>
    <row r="89" spans="1:5" hidden="1">
      <c r="A89" t="s">
        <v>34</v>
      </c>
    </row>
    <row r="90" spans="1:5" hidden="1">
      <c r="A90" t="s">
        <v>35</v>
      </c>
    </row>
  </sheetData>
  <mergeCells count="4">
    <mergeCell ref="P27:S27"/>
    <mergeCell ref="D11:D14"/>
    <mergeCell ref="E11:E14"/>
    <mergeCell ref="K27:N27"/>
  </mergeCells>
  <dataValidations count="5">
    <dataValidation type="list" allowBlank="1" showInputMessage="1" showErrorMessage="1" sqref="G8:G14" xr:uid="{EEC0EE9C-0684-2E46-9930-A5048284BD28}">
      <formula1>$A$32:$A$40</formula1>
    </dataValidation>
    <dataValidation type="list" allowBlank="1" showInputMessage="1" showErrorMessage="1" sqref="G16 G18" xr:uid="{77474F0A-3B11-0248-B524-5F13F3ECAF0D}">
      <formula1>$A$88:$A$90</formula1>
    </dataValidation>
    <dataValidation type="list" allowBlank="1" showInputMessage="1" showErrorMessage="1" sqref="E15:G15" xr:uid="{CC0CAFD0-EBBD-1342-AC6D-76F3E3E273C9}">
      <formula1>#REF!</formula1>
    </dataValidation>
    <dataValidation type="list" allowBlank="1" showInputMessage="1" showErrorMessage="1" sqref="F16 F8:F14" xr:uid="{09289FCA-E6A1-3C44-A3FF-74A4D3B72944}">
      <formula1>$A$20:$A$24</formula1>
    </dataValidation>
    <dataValidation type="list" allowBlank="1" showInputMessage="1" showErrorMessage="1" sqref="F18" xr:uid="{1A12192E-F37B-F142-9A88-45B539FA2E7C}">
      <formula1>$A$20:$A$22</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34C7-425B-7D4D-9EF9-C5C576522D92}">
  <dimension ref="A1:H101"/>
  <sheetViews>
    <sheetView zoomScaleNormal="100" workbookViewId="0">
      <selection activeCell="E6" sqref="E6:E8"/>
    </sheetView>
  </sheetViews>
  <sheetFormatPr defaultColWidth="11" defaultRowHeight="15.75"/>
  <cols>
    <col min="1" max="1" width="50" customWidth="1"/>
    <col min="2" max="7" width="34.5" customWidth="1"/>
    <col min="8" max="8" width="36.125" customWidth="1"/>
    <col min="9" max="9" width="25.5" bestFit="1" customWidth="1"/>
    <col min="10" max="10" width="40.875" customWidth="1"/>
    <col min="11" max="11" width="43.125" customWidth="1"/>
    <col min="12" max="15" width="30.5" customWidth="1"/>
    <col min="17" max="20" width="13.5" customWidth="1"/>
  </cols>
  <sheetData>
    <row r="1" spans="1:8" ht="28.5">
      <c r="A1" s="79" t="s">
        <v>61</v>
      </c>
      <c r="C1" s="35"/>
      <c r="D1" s="36"/>
    </row>
    <row r="2" spans="1:8">
      <c r="A2" t="s">
        <v>851</v>
      </c>
      <c r="B2" t="s">
        <v>921</v>
      </c>
    </row>
    <row r="3" spans="1:8">
      <c r="A3" t="s">
        <v>78</v>
      </c>
      <c r="B3" t="s">
        <v>84</v>
      </c>
    </row>
    <row r="5" spans="1:8" s="46" customFormat="1">
      <c r="A5" s="86" t="s">
        <v>14</v>
      </c>
      <c r="B5" s="86" t="s">
        <v>15</v>
      </c>
      <c r="C5" s="86" t="s">
        <v>16</v>
      </c>
      <c r="D5" s="87" t="s">
        <v>933</v>
      </c>
      <c r="E5" s="86" t="s">
        <v>49</v>
      </c>
      <c r="F5" s="86" t="s">
        <v>31</v>
      </c>
      <c r="G5" s="86" t="s">
        <v>32</v>
      </c>
      <c r="H5" s="46" t="s">
        <v>858</v>
      </c>
    </row>
    <row r="6" spans="1:8" ht="31.5">
      <c r="A6" s="29" t="s">
        <v>66</v>
      </c>
      <c r="B6" s="30">
        <v>2012</v>
      </c>
      <c r="C6" s="15" t="s">
        <v>87</v>
      </c>
      <c r="D6" s="31">
        <v>3653</v>
      </c>
      <c r="E6" s="164" t="s">
        <v>913</v>
      </c>
      <c r="F6" s="29" t="s">
        <v>1</v>
      </c>
      <c r="G6" s="29" t="s">
        <v>6</v>
      </c>
    </row>
    <row r="7" spans="1:8" ht="29.1" customHeight="1">
      <c r="A7" s="19" t="s">
        <v>882</v>
      </c>
      <c r="B7" s="10">
        <v>2015</v>
      </c>
      <c r="C7" s="20" t="s">
        <v>90</v>
      </c>
      <c r="D7" s="7">
        <v>249</v>
      </c>
      <c r="E7" s="165" t="s">
        <v>949</v>
      </c>
      <c r="F7" s="29" t="s">
        <v>1</v>
      </c>
      <c r="G7" s="5" t="s">
        <v>5</v>
      </c>
    </row>
    <row r="8" spans="1:8" ht="31.5">
      <c r="A8" s="13" t="s">
        <v>89</v>
      </c>
      <c r="B8" s="5">
        <v>1915</v>
      </c>
      <c r="C8" s="13" t="s">
        <v>88</v>
      </c>
      <c r="D8" s="7">
        <v>4350.62</v>
      </c>
      <c r="E8" s="166" t="s">
        <v>92</v>
      </c>
      <c r="F8" s="5" t="s">
        <v>2</v>
      </c>
      <c r="G8" s="5" t="s">
        <v>6</v>
      </c>
    </row>
    <row r="9" spans="1:8">
      <c r="A9" s="81" t="s">
        <v>846</v>
      </c>
      <c r="B9" s="81"/>
      <c r="C9" s="81"/>
      <c r="D9" s="81"/>
      <c r="E9" s="81"/>
      <c r="F9" s="81"/>
      <c r="G9" s="81"/>
    </row>
    <row r="10" spans="1:8" ht="17.100000000000001" customHeight="1">
      <c r="A10" s="88" t="s">
        <v>925</v>
      </c>
      <c r="B10" s="210">
        <v>1998</v>
      </c>
      <c r="C10" s="204" t="s">
        <v>857</v>
      </c>
      <c r="D10" s="7">
        <v>2432.6</v>
      </c>
      <c r="E10" s="210" t="s">
        <v>924</v>
      </c>
      <c r="F10" s="5" t="s">
        <v>846</v>
      </c>
      <c r="G10" s="5" t="s">
        <v>6</v>
      </c>
      <c r="H10" s="25"/>
    </row>
    <row r="11" spans="1:8">
      <c r="A11" s="88" t="s">
        <v>854</v>
      </c>
      <c r="B11" s="211"/>
      <c r="C11" s="205"/>
      <c r="D11" s="7">
        <v>532.69000000000005</v>
      </c>
      <c r="E11" s="211"/>
      <c r="F11" s="5" t="s">
        <v>846</v>
      </c>
      <c r="G11" s="5" t="s">
        <v>6</v>
      </c>
      <c r="H11" s="25"/>
    </row>
    <row r="12" spans="1:8" ht="15.95" customHeight="1">
      <c r="A12" s="89" t="s">
        <v>86</v>
      </c>
      <c r="B12" s="211"/>
      <c r="C12" s="205"/>
      <c r="D12" s="7">
        <f>640.36+448.633</f>
        <v>1088.9929999999999</v>
      </c>
      <c r="E12" s="211"/>
      <c r="F12" s="5" t="s">
        <v>846</v>
      </c>
      <c r="G12" s="5" t="s">
        <v>7</v>
      </c>
      <c r="H12" s="25"/>
    </row>
    <row r="13" spans="1:8" ht="17.100000000000001" customHeight="1">
      <c r="A13" s="90" t="s">
        <v>855</v>
      </c>
      <c r="B13" s="211"/>
      <c r="C13" s="205"/>
      <c r="D13" s="7">
        <v>440.8</v>
      </c>
      <c r="E13" s="211"/>
      <c r="F13" s="5" t="s">
        <v>846</v>
      </c>
      <c r="G13" s="5" t="s">
        <v>5</v>
      </c>
    </row>
    <row r="14" spans="1:8" ht="17.100000000000001" customHeight="1">
      <c r="A14" s="90" t="s">
        <v>856</v>
      </c>
      <c r="B14" s="211"/>
      <c r="C14" s="205"/>
      <c r="D14" s="7">
        <v>88.198999999999998</v>
      </c>
      <c r="E14" s="211"/>
      <c r="F14" s="5" t="s">
        <v>846</v>
      </c>
      <c r="G14" s="5" t="s">
        <v>11</v>
      </c>
    </row>
    <row r="15" spans="1:8" ht="17.100000000000001" customHeight="1">
      <c r="A15" s="90" t="s">
        <v>926</v>
      </c>
      <c r="B15" s="212"/>
      <c r="C15" s="206"/>
      <c r="D15" s="7">
        <v>99.6</v>
      </c>
      <c r="E15" s="212"/>
      <c r="F15" s="5"/>
      <c r="G15" s="5"/>
    </row>
    <row r="16" spans="1:8">
      <c r="A16" s="13" t="s">
        <v>915</v>
      </c>
      <c r="B16" s="209">
        <v>2012</v>
      </c>
      <c r="C16" s="176" t="s">
        <v>886</v>
      </c>
      <c r="D16" s="7">
        <v>330.78300000000002</v>
      </c>
      <c r="E16" s="210" t="s">
        <v>913</v>
      </c>
      <c r="F16" s="5" t="s">
        <v>846</v>
      </c>
      <c r="G16" s="5" t="s">
        <v>6</v>
      </c>
    </row>
    <row r="17" spans="1:8">
      <c r="A17" s="13" t="s">
        <v>916</v>
      </c>
      <c r="B17" s="209"/>
      <c r="C17" s="176"/>
      <c r="D17" s="7">
        <v>338.83800000000002</v>
      </c>
      <c r="E17" s="211"/>
      <c r="F17" s="5" t="s">
        <v>846</v>
      </c>
      <c r="G17" s="5" t="s">
        <v>7</v>
      </c>
    </row>
    <row r="18" spans="1:8">
      <c r="A18" s="13" t="s">
        <v>917</v>
      </c>
      <c r="B18" s="209"/>
      <c r="C18" s="176"/>
      <c r="D18" s="7">
        <v>109.779</v>
      </c>
      <c r="E18" s="211"/>
      <c r="F18" s="5" t="s">
        <v>846</v>
      </c>
      <c r="G18" s="5"/>
    </row>
    <row r="19" spans="1:8">
      <c r="A19" s="13" t="s">
        <v>918</v>
      </c>
      <c r="B19" s="209"/>
      <c r="C19" s="176"/>
      <c r="D19" s="7">
        <v>193.99700000000001</v>
      </c>
      <c r="E19" s="211"/>
      <c r="F19" s="5" t="s">
        <v>846</v>
      </c>
      <c r="G19" s="5"/>
    </row>
    <row r="20" spans="1:8">
      <c r="A20" s="13" t="s">
        <v>919</v>
      </c>
      <c r="B20" s="209"/>
      <c r="C20" s="176"/>
      <c r="D20" s="7">
        <v>289.28500000000003</v>
      </c>
      <c r="E20" s="211"/>
      <c r="F20" s="5" t="s">
        <v>846</v>
      </c>
      <c r="G20" s="5"/>
    </row>
    <row r="21" spans="1:8">
      <c r="A21" s="13" t="s">
        <v>920</v>
      </c>
      <c r="B21" s="209"/>
      <c r="C21" s="176"/>
      <c r="D21" s="7">
        <v>438.52699999999999</v>
      </c>
      <c r="E21" s="212"/>
      <c r="F21" s="5" t="s">
        <v>846</v>
      </c>
      <c r="G21" s="5"/>
    </row>
    <row r="22" spans="1:8">
      <c r="E22" s="26"/>
      <c r="F22" s="26"/>
      <c r="G22" s="26"/>
    </row>
    <row r="23" spans="1:8">
      <c r="A23" s="1" t="s">
        <v>3</v>
      </c>
    </row>
    <row r="24" spans="1:8">
      <c r="A24" s="87" t="s">
        <v>41</v>
      </c>
      <c r="B24" s="87" t="s">
        <v>65</v>
      </c>
      <c r="C24" s="80" t="s">
        <v>42</v>
      </c>
      <c r="D24" s="80" t="s">
        <v>317</v>
      </c>
      <c r="E24" s="80" t="s">
        <v>834</v>
      </c>
    </row>
    <row r="25" spans="1:8">
      <c r="A25" s="47" t="s">
        <v>0</v>
      </c>
      <c r="B25" s="6">
        <f>SUMIF($F$6:$F$14,A25,$D$6:$D$14)</f>
        <v>0</v>
      </c>
      <c r="C25" s="8">
        <f>(B25/1000)/$B$86</f>
        <v>0</v>
      </c>
      <c r="D25" s="8">
        <f>($B25/1000)/$B$87</f>
        <v>0</v>
      </c>
      <c r="E25" s="8">
        <f>($B25/1000)/$B$88</f>
        <v>0</v>
      </c>
      <c r="F25" s="18"/>
    </row>
    <row r="26" spans="1:8">
      <c r="A26" s="47" t="s">
        <v>1</v>
      </c>
      <c r="B26" s="6">
        <f>SUMIF($F$6:$F$14,A26,$D$6:$D$14)</f>
        <v>3902</v>
      </c>
      <c r="C26" s="8">
        <f>(B26/1000)/$B$86</f>
        <v>3.352233676975945E-3</v>
      </c>
      <c r="D26" s="8">
        <f>(B26/1000)/$B$87</f>
        <v>3.1020659186622736E-3</v>
      </c>
      <c r="E26" s="8">
        <f>($B26/1000)/$B$88</f>
        <v>8.7098214285714296E-3</v>
      </c>
      <c r="H26" s="11"/>
    </row>
    <row r="27" spans="1:8">
      <c r="A27" s="47" t="s">
        <v>2</v>
      </c>
      <c r="B27" s="6">
        <f>SUMIF($F$6:$F$14,A27,$D$6:$D$14)</f>
        <v>4350.62</v>
      </c>
      <c r="C27" s="8">
        <f>(B27/1000)/$B$86</f>
        <v>3.7376460481099659E-3</v>
      </c>
      <c r="D27" s="8">
        <f>(B27/1000)/$B$87</f>
        <v>3.4587160499873039E-3</v>
      </c>
      <c r="E27" s="8">
        <f>($B27/1000)/$B$88</f>
        <v>9.7112053571428575E-3</v>
      </c>
    </row>
    <row r="28" spans="1:8">
      <c r="A28" s="47" t="s">
        <v>3</v>
      </c>
      <c r="B28" s="48">
        <f>SUM(B25:B27)</f>
        <v>8252.619999999999</v>
      </c>
      <c r="C28" s="58">
        <f t="shared" ref="C28:E28" si="0">SUM(C25:C27)</f>
        <v>7.0898797250859109E-3</v>
      </c>
      <c r="D28" s="58">
        <f t="shared" si="0"/>
        <v>6.5607819686495771E-3</v>
      </c>
      <c r="E28" s="58">
        <f t="shared" si="0"/>
        <v>1.8421026785714285E-2</v>
      </c>
    </row>
    <row r="29" spans="1:8">
      <c r="A29" s="5"/>
      <c r="B29" s="6"/>
      <c r="C29" s="8"/>
      <c r="D29" s="8"/>
      <c r="E29" s="8"/>
    </row>
    <row r="30" spans="1:8">
      <c r="A30" s="104" t="s">
        <v>846</v>
      </c>
      <c r="B30" s="107">
        <f>SUMIF($F$6:$F$21,A30,$D$6:$D$21)</f>
        <v>6284.4909999999991</v>
      </c>
      <c r="C30" s="108">
        <f>(B30/1000)/$B$86</f>
        <v>5.3990472508591058E-3</v>
      </c>
      <c r="D30" s="108">
        <f>(B30/1000)/$B$87</f>
        <v>4.9961315600306989E-3</v>
      </c>
      <c r="E30" s="108">
        <f>($B30/1000)/$B$88</f>
        <v>1.402788169642857E-2</v>
      </c>
    </row>
    <row r="31" spans="1:8">
      <c r="A31" s="105" t="s">
        <v>859</v>
      </c>
      <c r="B31" s="109">
        <f>B28+B30</f>
        <v>14537.110999999997</v>
      </c>
      <c r="C31" s="110">
        <f>(B31/1000)/$B$86</f>
        <v>1.2488926975945015E-2</v>
      </c>
      <c r="D31" s="110">
        <f>(B31/1000)/$B$87</f>
        <v>1.1556913528680275E-2</v>
      </c>
      <c r="E31" s="110">
        <f>($B31/1000)/$B$88</f>
        <v>3.2448908482142852E-2</v>
      </c>
    </row>
    <row r="32" spans="1:8">
      <c r="A32" s="1"/>
      <c r="B32" s="9"/>
    </row>
    <row r="33" spans="1:6">
      <c r="A33" s="1" t="str">
        <f>Fiji!A34</f>
        <v>Cross-tabulation between economic classification (Expense) and functional classification (COFOG)</v>
      </c>
      <c r="B33" s="9"/>
    </row>
    <row r="34" spans="1:6">
      <c r="A34" s="1"/>
      <c r="B34" s="9"/>
    </row>
    <row r="35" spans="1:6">
      <c r="A35" s="1"/>
      <c r="B35" s="47" t="s">
        <v>3</v>
      </c>
      <c r="C35" s="47" t="str">
        <f>A25</f>
        <v>Social security benefits (271)</v>
      </c>
      <c r="D35" s="47" t="str">
        <f>A26</f>
        <v>Social assistance benefits (272)</v>
      </c>
      <c r="E35" s="47" t="str">
        <f>A27</f>
        <v>Employment-related social benefits (273)</v>
      </c>
      <c r="F35" s="47" t="str">
        <f>A30</f>
        <v>Provident fund expenditure</v>
      </c>
    </row>
    <row r="36" spans="1:6">
      <c r="B36" s="111" t="s">
        <v>65</v>
      </c>
      <c r="C36" s="111"/>
      <c r="D36" s="111"/>
      <c r="E36" s="111"/>
      <c r="F36" s="111"/>
    </row>
    <row r="37" spans="1:6">
      <c r="A37" s="5" t="s">
        <v>5</v>
      </c>
      <c r="B37" s="6">
        <f>SUMIF($G$6:$G$8,A37,$D$6:$D$8)</f>
        <v>249</v>
      </c>
      <c r="C37" s="6">
        <f t="shared" ref="C37:C45" si="1">SUMIFS($D$6:$D$14,$F$6:$F$14,$A$25,$G$6:$G$14,$A37)</f>
        <v>0</v>
      </c>
      <c r="D37" s="6">
        <f t="shared" ref="D37:D45" si="2">SUMIFS($D$6:$D$14,$F$6:$F$14,$A$26,$G$6:$G$14,$A37)</f>
        <v>249</v>
      </c>
      <c r="E37" s="6">
        <f t="shared" ref="E37:E45" si="3">SUMIFS($D$6:$D$14,$F$6:$F$14,$A$27,$G$6:$G$14,$A37)</f>
        <v>0</v>
      </c>
      <c r="F37" s="6">
        <f t="shared" ref="F37:F45" si="4">SUMIFS($D$6:$D$21,$F$6:$F$21,$A$30,$G$6:$G$21,$A37)</f>
        <v>440.8</v>
      </c>
    </row>
    <row r="38" spans="1:6">
      <c r="A38" s="5" t="s">
        <v>6</v>
      </c>
      <c r="B38" s="6">
        <f t="shared" ref="B38:B45" si="5">SUMIF($G$6:$G$8,A38,$D$6:$D$8)</f>
        <v>8003.62</v>
      </c>
      <c r="C38" s="6">
        <f t="shared" si="1"/>
        <v>0</v>
      </c>
      <c r="D38" s="6">
        <f t="shared" si="2"/>
        <v>3653</v>
      </c>
      <c r="E38" s="6">
        <f t="shared" si="3"/>
        <v>4350.62</v>
      </c>
      <c r="F38" s="6">
        <f t="shared" si="4"/>
        <v>3296.0729999999999</v>
      </c>
    </row>
    <row r="39" spans="1:6">
      <c r="A39" s="5" t="s">
        <v>7</v>
      </c>
      <c r="B39" s="6">
        <f t="shared" si="5"/>
        <v>0</v>
      </c>
      <c r="C39" s="6">
        <f t="shared" si="1"/>
        <v>0</v>
      </c>
      <c r="D39" s="6">
        <f t="shared" si="2"/>
        <v>0</v>
      </c>
      <c r="E39" s="6">
        <f t="shared" si="3"/>
        <v>0</v>
      </c>
      <c r="F39" s="6">
        <f t="shared" si="4"/>
        <v>1427.8309999999999</v>
      </c>
    </row>
    <row r="40" spans="1:6">
      <c r="A40" s="5" t="s">
        <v>8</v>
      </c>
      <c r="B40" s="6">
        <f t="shared" si="5"/>
        <v>0</v>
      </c>
      <c r="C40" s="6">
        <f t="shared" si="1"/>
        <v>0</v>
      </c>
      <c r="D40" s="6">
        <f t="shared" si="2"/>
        <v>0</v>
      </c>
      <c r="E40" s="6">
        <f t="shared" si="3"/>
        <v>0</v>
      </c>
      <c r="F40" s="6">
        <f t="shared" si="4"/>
        <v>0</v>
      </c>
    </row>
    <row r="41" spans="1:6">
      <c r="A41" s="5" t="s">
        <v>9</v>
      </c>
      <c r="B41" s="6">
        <f t="shared" si="5"/>
        <v>0</v>
      </c>
      <c r="C41" s="6">
        <f t="shared" si="1"/>
        <v>0</v>
      </c>
      <c r="D41" s="6">
        <f t="shared" si="2"/>
        <v>0</v>
      </c>
      <c r="E41" s="6">
        <f t="shared" si="3"/>
        <v>0</v>
      </c>
      <c r="F41" s="6">
        <f t="shared" si="4"/>
        <v>0</v>
      </c>
    </row>
    <row r="42" spans="1:6">
      <c r="A42" s="5" t="s">
        <v>10</v>
      </c>
      <c r="B42" s="6">
        <f t="shared" si="5"/>
        <v>0</v>
      </c>
      <c r="C42" s="6">
        <f t="shared" si="1"/>
        <v>0</v>
      </c>
      <c r="D42" s="6">
        <f t="shared" si="2"/>
        <v>0</v>
      </c>
      <c r="E42" s="6">
        <f t="shared" si="3"/>
        <v>0</v>
      </c>
      <c r="F42" s="6">
        <f t="shared" si="4"/>
        <v>0</v>
      </c>
    </row>
    <row r="43" spans="1:6">
      <c r="A43" s="5" t="s">
        <v>11</v>
      </c>
      <c r="B43" s="6">
        <f t="shared" si="5"/>
        <v>0</v>
      </c>
      <c r="C43" s="6">
        <f t="shared" si="1"/>
        <v>0</v>
      </c>
      <c r="D43" s="6">
        <f t="shared" si="2"/>
        <v>0</v>
      </c>
      <c r="E43" s="6">
        <f t="shared" si="3"/>
        <v>0</v>
      </c>
      <c r="F43" s="6">
        <f t="shared" si="4"/>
        <v>88.198999999999998</v>
      </c>
    </row>
    <row r="44" spans="1:6">
      <c r="A44" s="5" t="s">
        <v>12</v>
      </c>
      <c r="B44" s="6">
        <f t="shared" si="5"/>
        <v>0</v>
      </c>
      <c r="C44" s="6">
        <f t="shared" si="1"/>
        <v>0</v>
      </c>
      <c r="D44" s="6">
        <f t="shared" si="2"/>
        <v>0</v>
      </c>
      <c r="E44" s="6">
        <f t="shared" si="3"/>
        <v>0</v>
      </c>
      <c r="F44" s="6">
        <f t="shared" si="4"/>
        <v>0</v>
      </c>
    </row>
    <row r="45" spans="1:6">
      <c r="A45" s="5" t="s">
        <v>13</v>
      </c>
      <c r="B45" s="6">
        <f t="shared" si="5"/>
        <v>0</v>
      </c>
      <c r="C45" s="6">
        <f t="shared" si="1"/>
        <v>0</v>
      </c>
      <c r="D45" s="6">
        <f t="shared" si="2"/>
        <v>0</v>
      </c>
      <c r="E45" s="6">
        <f t="shared" si="3"/>
        <v>0</v>
      </c>
      <c r="F45" s="6">
        <f t="shared" si="4"/>
        <v>0</v>
      </c>
    </row>
    <row r="46" spans="1:6">
      <c r="A46" s="47" t="s">
        <v>4</v>
      </c>
      <c r="B46" s="48">
        <f>SUM(B37:B45)</f>
        <v>8252.619999999999</v>
      </c>
      <c r="C46" s="48">
        <f t="shared" ref="C46:D46" si="6">SUM(C37:C45)</f>
        <v>0</v>
      </c>
      <c r="D46" s="48">
        <f t="shared" si="6"/>
        <v>3902</v>
      </c>
      <c r="E46" s="48">
        <f>SUM(E37:E45)</f>
        <v>4350.62</v>
      </c>
      <c r="F46" s="48">
        <f>SUM(F37:F45)</f>
        <v>5252.9029999999993</v>
      </c>
    </row>
    <row r="47" spans="1:6">
      <c r="A47" s="1"/>
      <c r="B47" s="9"/>
    </row>
    <row r="48" spans="1:6">
      <c r="A48" s="1"/>
      <c r="B48" s="111" t="s">
        <v>43</v>
      </c>
      <c r="C48" s="111"/>
      <c r="D48" s="111"/>
      <c r="E48" s="111"/>
      <c r="F48" s="111"/>
    </row>
    <row r="49" spans="1:6">
      <c r="A49" s="5" t="s">
        <v>5</v>
      </c>
      <c r="B49" s="8">
        <f t="shared" ref="B49:F58" si="7">(B37/1000)/$B$86</f>
        <v>2.1391752577319589E-4</v>
      </c>
      <c r="C49" s="8">
        <f t="shared" si="7"/>
        <v>0</v>
      </c>
      <c r="D49" s="8">
        <f t="shared" si="7"/>
        <v>2.1391752577319589E-4</v>
      </c>
      <c r="E49" s="8">
        <f t="shared" si="7"/>
        <v>0</v>
      </c>
      <c r="F49" s="8">
        <f t="shared" si="7"/>
        <v>3.7869415807560139E-4</v>
      </c>
    </row>
    <row r="50" spans="1:6">
      <c r="A50" s="5" t="s">
        <v>6</v>
      </c>
      <c r="B50" s="8">
        <f t="shared" si="7"/>
        <v>6.8759621993127141E-3</v>
      </c>
      <c r="C50" s="8">
        <f t="shared" si="7"/>
        <v>0</v>
      </c>
      <c r="D50" s="8">
        <f t="shared" si="7"/>
        <v>3.138316151202749E-3</v>
      </c>
      <c r="E50" s="8">
        <f t="shared" si="7"/>
        <v>3.7376460481099659E-3</v>
      </c>
      <c r="F50" s="8">
        <f t="shared" si="7"/>
        <v>2.831677835051546E-3</v>
      </c>
    </row>
    <row r="51" spans="1:6">
      <c r="A51" s="5" t="s">
        <v>7</v>
      </c>
      <c r="B51" s="8">
        <f t="shared" si="7"/>
        <v>0</v>
      </c>
      <c r="C51" s="8">
        <f t="shared" si="7"/>
        <v>0</v>
      </c>
      <c r="D51" s="8">
        <f t="shared" si="7"/>
        <v>0</v>
      </c>
      <c r="E51" s="8">
        <f t="shared" si="7"/>
        <v>0</v>
      </c>
      <c r="F51" s="8">
        <f t="shared" si="7"/>
        <v>1.2266589347079036E-3</v>
      </c>
    </row>
    <row r="52" spans="1:6">
      <c r="A52" s="5" t="s">
        <v>8</v>
      </c>
      <c r="B52" s="8">
        <f t="shared" si="7"/>
        <v>0</v>
      </c>
      <c r="C52" s="8">
        <f t="shared" si="7"/>
        <v>0</v>
      </c>
      <c r="D52" s="8">
        <f t="shared" si="7"/>
        <v>0</v>
      </c>
      <c r="E52" s="8">
        <f t="shared" si="7"/>
        <v>0</v>
      </c>
      <c r="F52" s="8">
        <f t="shared" si="7"/>
        <v>0</v>
      </c>
    </row>
    <row r="53" spans="1:6">
      <c r="A53" s="5" t="s">
        <v>9</v>
      </c>
      <c r="B53" s="8">
        <f t="shared" si="7"/>
        <v>0</v>
      </c>
      <c r="C53" s="8">
        <f t="shared" si="7"/>
        <v>0</v>
      </c>
      <c r="D53" s="8">
        <f t="shared" si="7"/>
        <v>0</v>
      </c>
      <c r="E53" s="8">
        <f t="shared" si="7"/>
        <v>0</v>
      </c>
      <c r="F53" s="8">
        <f t="shared" si="7"/>
        <v>0</v>
      </c>
    </row>
    <row r="54" spans="1:6">
      <c r="A54" s="5" t="s">
        <v>10</v>
      </c>
      <c r="B54" s="8">
        <f t="shared" si="7"/>
        <v>0</v>
      </c>
      <c r="C54" s="8">
        <f t="shared" si="7"/>
        <v>0</v>
      </c>
      <c r="D54" s="8">
        <f t="shared" si="7"/>
        <v>0</v>
      </c>
      <c r="E54" s="8">
        <f t="shared" si="7"/>
        <v>0</v>
      </c>
      <c r="F54" s="8">
        <f t="shared" si="7"/>
        <v>0</v>
      </c>
    </row>
    <row r="55" spans="1:6">
      <c r="A55" s="5" t="s">
        <v>11</v>
      </c>
      <c r="B55" s="8">
        <f t="shared" si="7"/>
        <v>0</v>
      </c>
      <c r="C55" s="8">
        <f t="shared" si="7"/>
        <v>0</v>
      </c>
      <c r="D55" s="8">
        <f t="shared" si="7"/>
        <v>0</v>
      </c>
      <c r="E55" s="8">
        <f t="shared" si="7"/>
        <v>0</v>
      </c>
      <c r="F55" s="8">
        <f t="shared" si="7"/>
        <v>7.5772336769759451E-5</v>
      </c>
    </row>
    <row r="56" spans="1:6">
      <c r="A56" s="5" t="s">
        <v>12</v>
      </c>
      <c r="B56" s="8">
        <f t="shared" si="7"/>
        <v>0</v>
      </c>
      <c r="C56" s="8">
        <f t="shared" si="7"/>
        <v>0</v>
      </c>
      <c r="D56" s="8">
        <f t="shared" si="7"/>
        <v>0</v>
      </c>
      <c r="E56" s="8">
        <f t="shared" si="7"/>
        <v>0</v>
      </c>
      <c r="F56" s="8">
        <f t="shared" si="7"/>
        <v>0</v>
      </c>
    </row>
    <row r="57" spans="1:6">
      <c r="A57" s="5" t="s">
        <v>13</v>
      </c>
      <c r="B57" s="8">
        <f t="shared" si="7"/>
        <v>0</v>
      </c>
      <c r="C57" s="8">
        <f t="shared" si="7"/>
        <v>0</v>
      </c>
      <c r="D57" s="8">
        <f t="shared" si="7"/>
        <v>0</v>
      </c>
      <c r="E57" s="8">
        <f t="shared" si="7"/>
        <v>0</v>
      </c>
      <c r="F57" s="8">
        <f t="shared" si="7"/>
        <v>0</v>
      </c>
    </row>
    <row r="58" spans="1:6">
      <c r="A58" s="47" t="s">
        <v>4</v>
      </c>
      <c r="B58" s="49">
        <f t="shared" si="7"/>
        <v>7.0898797250859092E-3</v>
      </c>
      <c r="C58" s="49">
        <f t="shared" si="7"/>
        <v>0</v>
      </c>
      <c r="D58" s="49">
        <f t="shared" si="7"/>
        <v>3.352233676975945E-3</v>
      </c>
      <c r="E58" s="49">
        <f t="shared" si="7"/>
        <v>3.7376460481099659E-3</v>
      </c>
      <c r="F58" s="49">
        <f t="shared" si="7"/>
        <v>4.5128032646048104E-3</v>
      </c>
    </row>
    <row r="59" spans="1:6">
      <c r="A59" s="1"/>
      <c r="B59" s="9"/>
    </row>
    <row r="60" spans="1:6">
      <c r="A60" s="1"/>
      <c r="B60" s="111" t="s">
        <v>844</v>
      </c>
      <c r="C60" s="111"/>
      <c r="D60" s="111"/>
      <c r="E60" s="111"/>
      <c r="F60" s="111"/>
    </row>
    <row r="61" spans="1:6">
      <c r="A61" s="5" t="s">
        <v>5</v>
      </c>
      <c r="B61" s="8">
        <f t="shared" ref="B61:F69" si="8">(B37/1000)/$B$87</f>
        <v>1.9795346328726449E-4</v>
      </c>
      <c r="C61" s="8">
        <f t="shared" si="8"/>
        <v>0</v>
      </c>
      <c r="D61" s="8">
        <f t="shared" si="8"/>
        <v>1.9795346328726449E-4</v>
      </c>
      <c r="E61" s="8">
        <f t="shared" si="8"/>
        <v>0</v>
      </c>
      <c r="F61" s="8">
        <f t="shared" si="8"/>
        <v>3.504332795864506E-4</v>
      </c>
    </row>
    <row r="62" spans="1:6">
      <c r="A62" s="5" t="s">
        <v>6</v>
      </c>
      <c r="B62" s="8">
        <f t="shared" si="8"/>
        <v>6.3628285053623128E-3</v>
      </c>
      <c r="C62" s="8">
        <f t="shared" si="8"/>
        <v>0</v>
      </c>
      <c r="D62" s="8">
        <f t="shared" si="8"/>
        <v>2.9041124553750089E-3</v>
      </c>
      <c r="E62" s="8">
        <f t="shared" si="8"/>
        <v>3.4587160499873039E-3</v>
      </c>
      <c r="F62" s="8">
        <f t="shared" si="8"/>
        <v>2.620357693163228E-3</v>
      </c>
    </row>
    <row r="63" spans="1:6">
      <c r="A63" s="5" t="s">
        <v>7</v>
      </c>
      <c r="B63" s="8">
        <f t="shared" si="8"/>
        <v>0</v>
      </c>
      <c r="C63" s="8">
        <f t="shared" si="8"/>
        <v>0</v>
      </c>
      <c r="D63" s="8">
        <f t="shared" si="8"/>
        <v>0</v>
      </c>
      <c r="E63" s="8">
        <f t="shared" si="8"/>
        <v>0</v>
      </c>
      <c r="F63" s="8">
        <f t="shared" si="8"/>
        <v>1.1351168330880246E-3</v>
      </c>
    </row>
    <row r="64" spans="1:6">
      <c r="A64" s="5" t="s">
        <v>8</v>
      </c>
      <c r="B64" s="8">
        <f t="shared" si="8"/>
        <v>0</v>
      </c>
      <c r="C64" s="8">
        <f t="shared" si="8"/>
        <v>0</v>
      </c>
      <c r="D64" s="8">
        <f t="shared" si="8"/>
        <v>0</v>
      </c>
      <c r="E64" s="8">
        <f t="shared" si="8"/>
        <v>0</v>
      </c>
      <c r="F64" s="8">
        <f t="shared" si="8"/>
        <v>0</v>
      </c>
    </row>
    <row r="65" spans="1:6">
      <c r="A65" s="5" t="s">
        <v>9</v>
      </c>
      <c r="B65" s="8">
        <f t="shared" si="8"/>
        <v>0</v>
      </c>
      <c r="C65" s="8">
        <f t="shared" si="8"/>
        <v>0</v>
      </c>
      <c r="D65" s="8">
        <f t="shared" si="8"/>
        <v>0</v>
      </c>
      <c r="E65" s="8">
        <f t="shared" si="8"/>
        <v>0</v>
      </c>
      <c r="F65" s="8">
        <f t="shared" si="8"/>
        <v>0</v>
      </c>
    </row>
    <row r="66" spans="1:6">
      <c r="A66" s="5" t="s">
        <v>10</v>
      </c>
      <c r="B66" s="8">
        <f t="shared" si="8"/>
        <v>0</v>
      </c>
      <c r="C66" s="8">
        <f t="shared" si="8"/>
        <v>0</v>
      </c>
      <c r="D66" s="8">
        <f t="shared" si="8"/>
        <v>0</v>
      </c>
      <c r="E66" s="8">
        <f t="shared" si="8"/>
        <v>0</v>
      </c>
      <c r="F66" s="8">
        <f t="shared" si="8"/>
        <v>0</v>
      </c>
    </row>
    <row r="67" spans="1:6">
      <c r="A67" s="5" t="s">
        <v>11</v>
      </c>
      <c r="B67" s="8">
        <f t="shared" si="8"/>
        <v>0</v>
      </c>
      <c r="C67" s="8">
        <f t="shared" si="8"/>
        <v>0</v>
      </c>
      <c r="D67" s="8">
        <f t="shared" si="8"/>
        <v>0</v>
      </c>
      <c r="E67" s="8">
        <f t="shared" si="8"/>
        <v>0</v>
      </c>
      <c r="F67" s="8">
        <f t="shared" si="8"/>
        <v>7.0117660676600172E-5</v>
      </c>
    </row>
    <row r="68" spans="1:6">
      <c r="A68" s="5" t="s">
        <v>12</v>
      </c>
      <c r="B68" s="8">
        <f t="shared" si="8"/>
        <v>0</v>
      </c>
      <c r="C68" s="8">
        <f t="shared" si="8"/>
        <v>0</v>
      </c>
      <c r="D68" s="8">
        <f t="shared" si="8"/>
        <v>0</v>
      </c>
      <c r="E68" s="8">
        <f t="shared" si="8"/>
        <v>0</v>
      </c>
      <c r="F68" s="8">
        <f t="shared" si="8"/>
        <v>0</v>
      </c>
    </row>
    <row r="69" spans="1:6">
      <c r="A69" s="5" t="s">
        <v>13</v>
      </c>
      <c r="B69" s="8">
        <f t="shared" si="8"/>
        <v>0</v>
      </c>
      <c r="C69" s="8">
        <f t="shared" si="8"/>
        <v>0</v>
      </c>
      <c r="D69" s="8">
        <f t="shared" si="8"/>
        <v>0</v>
      </c>
      <c r="E69" s="8">
        <f t="shared" si="8"/>
        <v>0</v>
      </c>
      <c r="F69" s="8">
        <f t="shared" si="8"/>
        <v>0</v>
      </c>
    </row>
    <row r="70" spans="1:6">
      <c r="A70" s="47" t="s">
        <v>4</v>
      </c>
      <c r="B70" s="49">
        <f>SUM(B61:B69)</f>
        <v>6.5607819686495771E-3</v>
      </c>
      <c r="C70" s="49">
        <f t="shared" ref="C70:F70" si="9">SUM(C61:C69)</f>
        <v>0</v>
      </c>
      <c r="D70" s="49">
        <f t="shared" si="9"/>
        <v>3.1020659186622732E-3</v>
      </c>
      <c r="E70" s="49">
        <f t="shared" si="9"/>
        <v>3.4587160499873039E-3</v>
      </c>
      <c r="F70" s="49">
        <f t="shared" si="9"/>
        <v>4.1760254665143028E-3</v>
      </c>
    </row>
    <row r="71" spans="1:6">
      <c r="A71" s="1"/>
      <c r="B71" s="9"/>
    </row>
    <row r="72" spans="1:6">
      <c r="A72" s="1"/>
      <c r="B72" s="111" t="s">
        <v>845</v>
      </c>
      <c r="C72" s="111"/>
      <c r="D72" s="111"/>
      <c r="E72" s="111"/>
      <c r="F72" s="111"/>
    </row>
    <row r="73" spans="1:6">
      <c r="A73" s="5" t="s">
        <v>5</v>
      </c>
      <c r="B73" s="8">
        <f t="shared" ref="B73:F81" si="10">(B37/1000)/$B$88</f>
        <v>5.5580357142857146E-4</v>
      </c>
      <c r="C73" s="8">
        <f t="shared" si="10"/>
        <v>0</v>
      </c>
      <c r="D73" s="8">
        <f t="shared" si="10"/>
        <v>5.5580357142857146E-4</v>
      </c>
      <c r="E73" s="8">
        <f t="shared" si="10"/>
        <v>0</v>
      </c>
      <c r="F73" s="8">
        <f t="shared" si="10"/>
        <v>9.8392857142857158E-4</v>
      </c>
    </row>
    <row r="74" spans="1:6">
      <c r="A74" s="5" t="s">
        <v>6</v>
      </c>
      <c r="B74" s="8">
        <f t="shared" si="10"/>
        <v>1.7865223214285714E-2</v>
      </c>
      <c r="C74" s="8">
        <f t="shared" si="10"/>
        <v>0</v>
      </c>
      <c r="D74" s="8">
        <f t="shared" si="10"/>
        <v>8.1540178571428579E-3</v>
      </c>
      <c r="E74" s="8">
        <f t="shared" si="10"/>
        <v>9.7112053571428575E-3</v>
      </c>
      <c r="F74" s="8">
        <f t="shared" si="10"/>
        <v>7.3573058035714279E-3</v>
      </c>
    </row>
    <row r="75" spans="1:6">
      <c r="A75" s="5" t="s">
        <v>7</v>
      </c>
      <c r="B75" s="8">
        <f t="shared" si="10"/>
        <v>0</v>
      </c>
      <c r="C75" s="8">
        <f t="shared" si="10"/>
        <v>0</v>
      </c>
      <c r="D75" s="8">
        <f t="shared" si="10"/>
        <v>0</v>
      </c>
      <c r="E75" s="8">
        <f t="shared" si="10"/>
        <v>0</v>
      </c>
      <c r="F75" s="8">
        <f t="shared" si="10"/>
        <v>3.1871227678571426E-3</v>
      </c>
    </row>
    <row r="76" spans="1:6">
      <c r="A76" s="5" t="s">
        <v>8</v>
      </c>
      <c r="B76" s="8">
        <f t="shared" si="10"/>
        <v>0</v>
      </c>
      <c r="C76" s="8">
        <f t="shared" si="10"/>
        <v>0</v>
      </c>
      <c r="D76" s="8">
        <f t="shared" si="10"/>
        <v>0</v>
      </c>
      <c r="E76" s="8">
        <f t="shared" si="10"/>
        <v>0</v>
      </c>
      <c r="F76" s="8">
        <f t="shared" si="10"/>
        <v>0</v>
      </c>
    </row>
    <row r="77" spans="1:6">
      <c r="A77" s="5" t="s">
        <v>9</v>
      </c>
      <c r="B77" s="8">
        <f t="shared" si="10"/>
        <v>0</v>
      </c>
      <c r="C77" s="8">
        <f t="shared" si="10"/>
        <v>0</v>
      </c>
      <c r="D77" s="8">
        <f t="shared" si="10"/>
        <v>0</v>
      </c>
      <c r="E77" s="8">
        <f t="shared" si="10"/>
        <v>0</v>
      </c>
      <c r="F77" s="8">
        <f t="shared" si="10"/>
        <v>0</v>
      </c>
    </row>
    <row r="78" spans="1:6">
      <c r="A78" s="5" t="s">
        <v>10</v>
      </c>
      <c r="B78" s="8">
        <f t="shared" si="10"/>
        <v>0</v>
      </c>
      <c r="C78" s="8">
        <f t="shared" si="10"/>
        <v>0</v>
      </c>
      <c r="D78" s="8">
        <f t="shared" si="10"/>
        <v>0</v>
      </c>
      <c r="E78" s="8">
        <f t="shared" si="10"/>
        <v>0</v>
      </c>
      <c r="F78" s="8">
        <f t="shared" si="10"/>
        <v>0</v>
      </c>
    </row>
    <row r="79" spans="1:6">
      <c r="A79" s="5" t="s">
        <v>11</v>
      </c>
      <c r="B79" s="8">
        <f t="shared" si="10"/>
        <v>0</v>
      </c>
      <c r="C79" s="8">
        <f t="shared" si="10"/>
        <v>0</v>
      </c>
      <c r="D79" s="8">
        <f t="shared" si="10"/>
        <v>0</v>
      </c>
      <c r="E79" s="8">
        <f t="shared" si="10"/>
        <v>0</v>
      </c>
      <c r="F79" s="8">
        <f t="shared" si="10"/>
        <v>1.9687276785714287E-4</v>
      </c>
    </row>
    <row r="80" spans="1:6">
      <c r="A80" s="5" t="s">
        <v>12</v>
      </c>
      <c r="B80" s="8">
        <f t="shared" si="10"/>
        <v>0</v>
      </c>
      <c r="C80" s="8">
        <f t="shared" si="10"/>
        <v>0</v>
      </c>
      <c r="D80" s="8">
        <f t="shared" si="10"/>
        <v>0</v>
      </c>
      <c r="E80" s="8">
        <f t="shared" si="10"/>
        <v>0</v>
      </c>
      <c r="F80" s="8">
        <f t="shared" si="10"/>
        <v>0</v>
      </c>
    </row>
    <row r="81" spans="1:6">
      <c r="A81" s="5" t="s">
        <v>13</v>
      </c>
      <c r="B81" s="8">
        <f t="shared" si="10"/>
        <v>0</v>
      </c>
      <c r="C81" s="8">
        <f t="shared" si="10"/>
        <v>0</v>
      </c>
      <c r="D81" s="8">
        <f t="shared" si="10"/>
        <v>0</v>
      </c>
      <c r="E81" s="8">
        <f t="shared" si="10"/>
        <v>0</v>
      </c>
      <c r="F81" s="8">
        <f t="shared" si="10"/>
        <v>0</v>
      </c>
    </row>
    <row r="82" spans="1:6">
      <c r="A82" s="47" t="s">
        <v>4</v>
      </c>
      <c r="B82" s="49">
        <f>SUM(B73:B81)</f>
        <v>1.8421026785714285E-2</v>
      </c>
      <c r="C82" s="49">
        <f t="shared" ref="C82" si="11">SUM(C73:C81)</f>
        <v>0</v>
      </c>
      <c r="D82" s="49">
        <f t="shared" ref="D82" si="12">SUM(D73:D81)</f>
        <v>8.7098214285714296E-3</v>
      </c>
      <c r="E82" s="49">
        <f t="shared" ref="E82" si="13">SUM(E73:E81)</f>
        <v>9.7112053571428575E-3</v>
      </c>
      <c r="F82" s="49">
        <f t="shared" ref="F82" si="14">SUM(F73:F81)</f>
        <v>1.1725229910714285E-2</v>
      </c>
    </row>
    <row r="83" spans="1:6">
      <c r="A83" s="1"/>
      <c r="B83" s="9"/>
    </row>
    <row r="84" spans="1:6">
      <c r="A84" s="118" t="s">
        <v>852</v>
      </c>
      <c r="B84" s="119"/>
      <c r="C84" s="120"/>
      <c r="D84" s="120"/>
    </row>
    <row r="85" spans="1:6">
      <c r="A85" s="121" t="s">
        <v>858</v>
      </c>
      <c r="B85" s="121" t="s">
        <v>48</v>
      </c>
      <c r="C85" s="121" t="s">
        <v>49</v>
      </c>
      <c r="D85" s="121" t="s">
        <v>828</v>
      </c>
    </row>
    <row r="86" spans="1:6">
      <c r="A86" s="122" t="s">
        <v>315</v>
      </c>
      <c r="B86" s="123">
        <f>'IMF WEO_Data'!AS404*1000</f>
        <v>1164</v>
      </c>
      <c r="C86" s="122" t="s">
        <v>140</v>
      </c>
      <c r="D86" s="122">
        <v>2019</v>
      </c>
      <c r="E86" s="114"/>
    </row>
    <row r="87" spans="1:6">
      <c r="A87" s="122" t="s">
        <v>316</v>
      </c>
      <c r="B87" s="123">
        <f>'GNI data (WDI)'!R431</f>
        <v>1257.8714</v>
      </c>
      <c r="C87" s="122" t="s">
        <v>314</v>
      </c>
      <c r="D87" s="122">
        <v>2019</v>
      </c>
    </row>
    <row r="88" spans="1:6">
      <c r="A88" s="122" t="s">
        <v>835</v>
      </c>
      <c r="B88" s="123">
        <f>'IMF WEO_Data'!AS429*1000</f>
        <v>448</v>
      </c>
      <c r="C88" s="122" t="s">
        <v>140</v>
      </c>
      <c r="D88" s="122">
        <v>2019</v>
      </c>
    </row>
    <row r="89" spans="1:6">
      <c r="A89" s="122" t="s">
        <v>847</v>
      </c>
      <c r="B89" s="126">
        <f>B88/B86</f>
        <v>0.38487972508591067</v>
      </c>
      <c r="C89" s="125" t="str">
        <f>C88</f>
        <v>IMF WEO October 2021</v>
      </c>
      <c r="D89" s="122">
        <v>2019</v>
      </c>
    </row>
    <row r="90" spans="1:6">
      <c r="B90" s="70"/>
    </row>
    <row r="91" spans="1:6" hidden="1">
      <c r="A91" s="1" t="s">
        <v>36</v>
      </c>
    </row>
    <row r="92" spans="1:6" hidden="1">
      <c r="A92" t="s">
        <v>33</v>
      </c>
    </row>
    <row r="93" spans="1:6" hidden="1">
      <c r="A93" t="s">
        <v>34</v>
      </c>
    </row>
    <row r="94" spans="1:6" hidden="1">
      <c r="A94" t="s">
        <v>35</v>
      </c>
    </row>
    <row r="97" spans="1:2">
      <c r="B97" s="28"/>
    </row>
    <row r="98" spans="1:2">
      <c r="B98" s="28"/>
    </row>
    <row r="99" spans="1:2">
      <c r="B99" s="26"/>
    </row>
    <row r="101" spans="1:2">
      <c r="A101" s="28"/>
    </row>
  </sheetData>
  <mergeCells count="6">
    <mergeCell ref="C16:C21"/>
    <mergeCell ref="B16:B21"/>
    <mergeCell ref="E16:E21"/>
    <mergeCell ref="B10:B15"/>
    <mergeCell ref="C10:C15"/>
    <mergeCell ref="E10:E15"/>
  </mergeCells>
  <phoneticPr fontId="14" type="noConversion"/>
  <dataValidations count="3">
    <dataValidation type="list" allowBlank="1" showInputMessage="1" showErrorMessage="1" sqref="G6:G8 G10:G21" xr:uid="{43B6A964-3864-0A46-881E-00FF8A255326}">
      <formula1>$A$37:$A$45</formula1>
    </dataValidation>
    <dataValidation type="list" allowBlank="1" showInputMessage="1" showErrorMessage="1" sqref="F6:F8 F10:F21" xr:uid="{702FBFCE-CC97-7A45-B746-83E131ACDDE0}">
      <formula1>$A$25:$A$30</formula1>
    </dataValidation>
    <dataValidation type="list" allowBlank="1" showInputMessage="1" showErrorMessage="1" sqref="D9 F9" xr:uid="{6FD84EBD-9E6C-6B4F-A731-C9BF6A1BAD52}">
      <formula1>$A$14:$A$14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3394-BDEF-F949-8C6C-D3E6675CD1DF}">
  <dimension ref="A1:T89"/>
  <sheetViews>
    <sheetView workbookViewId="0"/>
  </sheetViews>
  <sheetFormatPr defaultColWidth="11" defaultRowHeight="15.75"/>
  <cols>
    <col min="1" max="1" width="50" customWidth="1"/>
    <col min="2" max="8" width="34.5" customWidth="1"/>
    <col min="9" max="9" width="9.875" customWidth="1"/>
    <col min="10" max="10" width="26.375" customWidth="1"/>
    <col min="11" max="11" width="35" customWidth="1"/>
  </cols>
  <sheetData>
    <row r="1" spans="1:7" ht="28.5">
      <c r="A1" s="79" t="s">
        <v>112</v>
      </c>
      <c r="C1" s="35"/>
      <c r="D1" s="36"/>
    </row>
    <row r="2" spans="1:7">
      <c r="A2" t="s">
        <v>851</v>
      </c>
      <c r="B2" s="24">
        <v>2019</v>
      </c>
    </row>
    <row r="3" spans="1:7">
      <c r="A3" t="s">
        <v>78</v>
      </c>
      <c r="B3" t="s">
        <v>82</v>
      </c>
    </row>
    <row r="5" spans="1:7" s="52" customFormat="1">
      <c r="A5" s="87" t="s">
        <v>14</v>
      </c>
      <c r="B5" s="87" t="s">
        <v>15</v>
      </c>
      <c r="C5" s="87" t="s">
        <v>16</v>
      </c>
      <c r="D5" s="87" t="s">
        <v>892</v>
      </c>
      <c r="E5" s="87" t="s">
        <v>49</v>
      </c>
      <c r="F5" s="87" t="s">
        <v>31</v>
      </c>
      <c r="G5" s="87" t="s">
        <v>32</v>
      </c>
    </row>
    <row r="6" spans="1:7" ht="31.5">
      <c r="A6" s="13" t="s">
        <v>120</v>
      </c>
      <c r="B6" s="13">
        <v>2009</v>
      </c>
      <c r="C6" s="13" t="s">
        <v>118</v>
      </c>
      <c r="D6" s="7">
        <v>301</v>
      </c>
      <c r="E6" s="216" t="s">
        <v>119</v>
      </c>
      <c r="F6" s="5" t="s">
        <v>1</v>
      </c>
      <c r="G6" s="5" t="s">
        <v>6</v>
      </c>
    </row>
    <row r="7" spans="1:7" ht="31.5">
      <c r="A7" s="5" t="s">
        <v>121</v>
      </c>
      <c r="B7" s="5">
        <v>2015</v>
      </c>
      <c r="C7" s="15" t="s">
        <v>118</v>
      </c>
      <c r="D7" s="7">
        <v>95</v>
      </c>
      <c r="E7" s="217"/>
      <c r="F7" s="5" t="s">
        <v>1</v>
      </c>
      <c r="G7" s="5" t="s">
        <v>5</v>
      </c>
    </row>
    <row r="8" spans="1:7">
      <c r="A8" s="81" t="s">
        <v>846</v>
      </c>
      <c r="B8" s="81"/>
      <c r="C8" s="81"/>
      <c r="D8" s="81"/>
      <c r="E8" s="81"/>
      <c r="F8" s="81"/>
      <c r="G8" s="81"/>
    </row>
    <row r="9" spans="1:7">
      <c r="A9" s="13" t="s">
        <v>124</v>
      </c>
      <c r="B9" s="213">
        <v>1984</v>
      </c>
      <c r="C9" s="13" t="s">
        <v>279</v>
      </c>
      <c r="D9" s="7">
        <v>2414</v>
      </c>
      <c r="E9" s="190" t="s">
        <v>122</v>
      </c>
      <c r="F9" s="5" t="s">
        <v>846</v>
      </c>
      <c r="G9" s="5" t="s">
        <v>6</v>
      </c>
    </row>
    <row r="10" spans="1:7">
      <c r="A10" s="13" t="s">
        <v>125</v>
      </c>
      <c r="B10" s="214"/>
      <c r="C10" s="13" t="s">
        <v>279</v>
      </c>
      <c r="D10" s="7">
        <v>2</v>
      </c>
      <c r="E10" s="191"/>
      <c r="F10" s="5" t="s">
        <v>846</v>
      </c>
      <c r="G10" s="5" t="s">
        <v>6</v>
      </c>
    </row>
    <row r="11" spans="1:7">
      <c r="A11" s="13" t="s">
        <v>126</v>
      </c>
      <c r="B11" s="214"/>
      <c r="C11" s="13" t="s">
        <v>279</v>
      </c>
      <c r="D11" s="7">
        <v>119</v>
      </c>
      <c r="E11" s="191"/>
      <c r="F11" s="5" t="s">
        <v>846</v>
      </c>
      <c r="G11" s="5" t="s">
        <v>7</v>
      </c>
    </row>
    <row r="12" spans="1:7">
      <c r="A12" s="13" t="s">
        <v>127</v>
      </c>
      <c r="B12" s="214"/>
      <c r="C12" s="13" t="s">
        <v>279</v>
      </c>
      <c r="D12" s="7">
        <v>23</v>
      </c>
      <c r="E12" s="191"/>
      <c r="F12" s="5" t="s">
        <v>846</v>
      </c>
      <c r="G12" s="5" t="s">
        <v>5</v>
      </c>
    </row>
    <row r="13" spans="1:7">
      <c r="A13" s="13" t="s">
        <v>128</v>
      </c>
      <c r="B13" s="214"/>
      <c r="C13" s="13" t="s">
        <v>279</v>
      </c>
      <c r="D13" s="7">
        <v>143</v>
      </c>
      <c r="E13" s="191"/>
      <c r="F13" s="5" t="s">
        <v>846</v>
      </c>
      <c r="G13" s="5" t="s">
        <v>10</v>
      </c>
    </row>
    <row r="14" spans="1:7">
      <c r="A14" s="13" t="s">
        <v>129</v>
      </c>
      <c r="B14" s="214"/>
      <c r="C14" s="13" t="s">
        <v>279</v>
      </c>
      <c r="D14" s="7">
        <v>565</v>
      </c>
      <c r="E14" s="191"/>
      <c r="F14" s="5" t="s">
        <v>846</v>
      </c>
      <c r="G14" s="5" t="s">
        <v>11</v>
      </c>
    </row>
    <row r="15" spans="1:7">
      <c r="A15" s="13" t="s">
        <v>130</v>
      </c>
      <c r="B15" s="215"/>
      <c r="C15" s="13" t="s">
        <v>279</v>
      </c>
      <c r="D15" s="7">
        <v>1039</v>
      </c>
      <c r="E15" s="192"/>
      <c r="F15" s="5" t="s">
        <v>846</v>
      </c>
      <c r="G15" s="5" t="s">
        <v>5</v>
      </c>
    </row>
    <row r="16" spans="1:7">
      <c r="A16" s="17"/>
      <c r="C16" s="17"/>
      <c r="D16" s="11"/>
      <c r="E16" s="11"/>
      <c r="F16" s="42"/>
      <c r="G16" s="42"/>
    </row>
    <row r="17" spans="1:20">
      <c r="A17" s="17"/>
      <c r="C17" s="17"/>
      <c r="D17" s="26"/>
      <c r="E17" s="37"/>
      <c r="F17" s="41"/>
      <c r="G17" s="41"/>
      <c r="H17" s="27"/>
    </row>
    <row r="18" spans="1:20">
      <c r="A18" s="1" t="s">
        <v>3</v>
      </c>
      <c r="F18" s="38"/>
      <c r="G18" s="40"/>
    </row>
    <row r="19" spans="1:20">
      <c r="A19" s="80" t="s">
        <v>41</v>
      </c>
      <c r="B19" s="80" t="s">
        <v>58</v>
      </c>
      <c r="C19" s="80" t="s">
        <v>141</v>
      </c>
      <c r="D19" s="80" t="s">
        <v>313</v>
      </c>
      <c r="E19" s="134" t="s">
        <v>834</v>
      </c>
      <c r="F19" s="41"/>
      <c r="G19" s="38"/>
    </row>
    <row r="20" spans="1:20">
      <c r="A20" s="47" t="s">
        <v>0</v>
      </c>
      <c r="B20" s="6">
        <f>SUMIF($F$6:$F$15,A20,$D$6:$D$15)</f>
        <v>0</v>
      </c>
      <c r="C20" s="8">
        <f>(B20/1000)/$B$81</f>
        <v>0</v>
      </c>
      <c r="D20" s="8">
        <f>($B20/1000)/$B$82</f>
        <v>0</v>
      </c>
      <c r="E20" s="8">
        <f>($B20/1000)/$B$83</f>
        <v>0</v>
      </c>
      <c r="G20" s="41"/>
    </row>
    <row r="21" spans="1:20">
      <c r="A21" s="47" t="s">
        <v>1</v>
      </c>
      <c r="B21" s="6">
        <f>SUMIF($F$6:$F$15,A21,$D$6:$D$15)</f>
        <v>396</v>
      </c>
      <c r="C21" s="8">
        <f>(B21/1000)/$B$81</f>
        <v>5.076923076923077E-3</v>
      </c>
      <c r="D21" s="8">
        <f>(B21/1000)/$B$82</f>
        <v>4.2140167134713394E-3</v>
      </c>
      <c r="E21" s="8">
        <f>($B21/1000)/$B$83</f>
        <v>4.5000000000000005E-3</v>
      </c>
    </row>
    <row r="22" spans="1:20">
      <c r="A22" s="47" t="s">
        <v>2</v>
      </c>
      <c r="B22" s="6">
        <f>SUMIF($F$6:$F$15,A22,$D$6:$D$15)</f>
        <v>0</v>
      </c>
      <c r="C22" s="8">
        <f>(B22/1000)/$B$81</f>
        <v>0</v>
      </c>
      <c r="D22" s="8">
        <f>(B22/1000)/$B$82</f>
        <v>0</v>
      </c>
      <c r="E22" s="8">
        <f>($B22/1000)/$B$83</f>
        <v>0</v>
      </c>
      <c r="G22" s="39"/>
      <c r="H22" s="12"/>
    </row>
    <row r="23" spans="1:20">
      <c r="A23" s="47" t="s">
        <v>3</v>
      </c>
      <c r="B23" s="48">
        <f>SUM(B20:B22)</f>
        <v>396</v>
      </c>
      <c r="C23" s="58">
        <f>(B23/1000)/$B$81</f>
        <v>5.076923076923077E-3</v>
      </c>
      <c r="D23" s="58">
        <f>(B23/1000)/$B$82</f>
        <v>4.2140167134713394E-3</v>
      </c>
      <c r="E23" s="58">
        <f>($B23/1000)/$B$83</f>
        <v>4.5000000000000005E-3</v>
      </c>
      <c r="G23" s="39"/>
      <c r="H23" s="12"/>
    </row>
    <row r="24" spans="1:20">
      <c r="A24" s="1"/>
      <c r="B24" s="37"/>
      <c r="C24" s="101"/>
      <c r="D24" s="101"/>
      <c r="E24" s="101"/>
      <c r="G24" s="39"/>
      <c r="H24" s="12"/>
    </row>
    <row r="25" spans="1:20">
      <c r="A25" s="104" t="s">
        <v>846</v>
      </c>
      <c r="B25" s="107">
        <f>SUMIF($F$6:$F$15,A25,$D$6:$D$15)</f>
        <v>4305</v>
      </c>
      <c r="C25" s="108">
        <f>(B25/1000)/$B$81</f>
        <v>5.5192307692307686E-2</v>
      </c>
      <c r="D25" s="108">
        <f>(B25/1000)/$B$82</f>
        <v>4.5811469574480082E-2</v>
      </c>
      <c r="E25" s="108">
        <f>($B25/1000)/$B$83</f>
        <v>4.8920454545454545E-2</v>
      </c>
      <c r="G25" s="39"/>
      <c r="H25" s="12"/>
    </row>
    <row r="26" spans="1:20">
      <c r="A26" s="105" t="s">
        <v>859</v>
      </c>
      <c r="B26" s="48">
        <f>B25+B23</f>
        <v>4701</v>
      </c>
      <c r="C26" s="58">
        <f t="shared" ref="C26:E26" si="0">C25+C23</f>
        <v>6.0269230769230762E-2</v>
      </c>
      <c r="D26" s="58">
        <f t="shared" si="0"/>
        <v>5.0025486287951421E-2</v>
      </c>
      <c r="E26" s="58">
        <f t="shared" si="0"/>
        <v>5.3420454545454549E-2</v>
      </c>
    </row>
    <row r="27" spans="1:20">
      <c r="L27" s="130"/>
      <c r="M27" s="130"/>
      <c r="N27" s="130"/>
      <c r="O27" s="130"/>
      <c r="Q27" s="130"/>
      <c r="R27" s="130"/>
      <c r="S27" s="130"/>
      <c r="T27" s="130"/>
    </row>
    <row r="28" spans="1:20">
      <c r="A28" s="1" t="str">
        <f>Fiji!A34</f>
        <v>Cross-tabulation between economic classification (Expense) and functional classification (COFOG)</v>
      </c>
      <c r="L28" s="130"/>
      <c r="M28" s="130"/>
      <c r="N28" s="130"/>
      <c r="O28" s="130"/>
      <c r="Q28" s="130"/>
      <c r="R28" s="130"/>
      <c r="S28" s="130"/>
      <c r="T28" s="130"/>
    </row>
    <row r="29" spans="1:20">
      <c r="L29" s="130"/>
      <c r="M29" s="130"/>
      <c r="N29" s="130"/>
      <c r="O29" s="130"/>
      <c r="Q29" s="130"/>
      <c r="R29" s="130"/>
      <c r="S29" s="130"/>
      <c r="T29" s="130"/>
    </row>
    <row r="30" spans="1:20">
      <c r="A30" s="1"/>
      <c r="B30" s="47" t="s">
        <v>40</v>
      </c>
      <c r="C30" s="47" t="str">
        <f>A20</f>
        <v>Social security benefits (271)</v>
      </c>
      <c r="D30" s="47" t="str">
        <f>A21</f>
        <v>Social assistance benefits (272)</v>
      </c>
      <c r="E30" s="47" t="str">
        <f>A22</f>
        <v>Employment-related social benefits (273)</v>
      </c>
      <c r="F30" s="47" t="str">
        <f>A25</f>
        <v>Provident fund expenditure</v>
      </c>
    </row>
    <row r="31" spans="1:20">
      <c r="B31" s="111" t="s">
        <v>58</v>
      </c>
      <c r="C31" s="111"/>
      <c r="D31" s="111"/>
      <c r="E31" s="111"/>
      <c r="F31" s="111"/>
    </row>
    <row r="32" spans="1:20">
      <c r="A32" s="5" t="s">
        <v>5</v>
      </c>
      <c r="B32" s="6">
        <f>SUMIF($G$6:$G$7,A32,$D$6:$D$7)</f>
        <v>95</v>
      </c>
      <c r="C32" s="6">
        <f t="shared" ref="C32:C40" si="1">SUMIFS($D$6:$D$15,$F$6:$F$15,$A$20,$G$6:$G$15,$A32)</f>
        <v>0</v>
      </c>
      <c r="D32" s="6">
        <f t="shared" ref="D32:D40" si="2">SUMIFS($D$6:$D$15,$F$6:$F$15,$A$21,$G$6:$G$15,$A32)</f>
        <v>95</v>
      </c>
      <c r="E32" s="6">
        <f>SUMIFS($D$6:$D$15,$F$6:$F$15,$A$22,$G$6:$G$15,$A32)</f>
        <v>0</v>
      </c>
      <c r="F32" s="6">
        <f>SUMIFS($D$6:$D$15,$F$6:$F$15,$A$25,$G$6:$G$15,$A32)</f>
        <v>1062</v>
      </c>
    </row>
    <row r="33" spans="1:6">
      <c r="A33" s="5" t="s">
        <v>6</v>
      </c>
      <c r="B33" s="6">
        <f t="shared" ref="B33:B40" si="3">SUMIF($G$6:$G$7,A33,$D$6:$D$7)</f>
        <v>301</v>
      </c>
      <c r="C33" s="6">
        <f t="shared" si="1"/>
        <v>0</v>
      </c>
      <c r="D33" s="6">
        <f t="shared" si="2"/>
        <v>301</v>
      </c>
      <c r="E33" s="6">
        <f t="shared" ref="E33:E40" si="4">SUMIFS($D$6:$D$15,$F$6:$F$15,$A$22,$G$6:$G$15,$A33)</f>
        <v>0</v>
      </c>
      <c r="F33" s="6">
        <f t="shared" ref="F33:F40" si="5">SUMIFS($D$6:$D$15,$F$6:$F$15,$A$25,$G$6:$G$15,$A33)</f>
        <v>2416</v>
      </c>
    </row>
    <row r="34" spans="1:6">
      <c r="A34" s="5" t="s">
        <v>7</v>
      </c>
      <c r="B34" s="6">
        <f t="shared" si="3"/>
        <v>0</v>
      </c>
      <c r="C34" s="6">
        <f t="shared" si="1"/>
        <v>0</v>
      </c>
      <c r="D34" s="6">
        <f t="shared" si="2"/>
        <v>0</v>
      </c>
      <c r="E34" s="6">
        <f t="shared" si="4"/>
        <v>0</v>
      </c>
      <c r="F34" s="6">
        <f t="shared" si="5"/>
        <v>119</v>
      </c>
    </row>
    <row r="35" spans="1:6">
      <c r="A35" s="5" t="s">
        <v>8</v>
      </c>
      <c r="B35" s="6">
        <f t="shared" si="3"/>
        <v>0</v>
      </c>
      <c r="C35" s="6">
        <f t="shared" si="1"/>
        <v>0</v>
      </c>
      <c r="D35" s="6">
        <f t="shared" si="2"/>
        <v>0</v>
      </c>
      <c r="E35" s="6">
        <f t="shared" si="4"/>
        <v>0</v>
      </c>
      <c r="F35" s="6">
        <f t="shared" si="5"/>
        <v>0</v>
      </c>
    </row>
    <row r="36" spans="1:6">
      <c r="A36" s="5" t="s">
        <v>9</v>
      </c>
      <c r="B36" s="6">
        <f t="shared" si="3"/>
        <v>0</v>
      </c>
      <c r="C36" s="6">
        <f t="shared" si="1"/>
        <v>0</v>
      </c>
      <c r="D36" s="6">
        <f t="shared" si="2"/>
        <v>0</v>
      </c>
      <c r="E36" s="6">
        <f t="shared" si="4"/>
        <v>0</v>
      </c>
      <c r="F36" s="6">
        <f t="shared" si="5"/>
        <v>0</v>
      </c>
    </row>
    <row r="37" spans="1:6">
      <c r="A37" s="5" t="s">
        <v>10</v>
      </c>
      <c r="B37" s="6">
        <f t="shared" si="3"/>
        <v>0</v>
      </c>
      <c r="C37" s="6">
        <f t="shared" si="1"/>
        <v>0</v>
      </c>
      <c r="D37" s="6">
        <f t="shared" si="2"/>
        <v>0</v>
      </c>
      <c r="E37" s="6">
        <f t="shared" si="4"/>
        <v>0</v>
      </c>
      <c r="F37" s="6">
        <f t="shared" si="5"/>
        <v>143</v>
      </c>
    </row>
    <row r="38" spans="1:6">
      <c r="A38" s="5" t="s">
        <v>11</v>
      </c>
      <c r="B38" s="6">
        <f t="shared" si="3"/>
        <v>0</v>
      </c>
      <c r="C38" s="6">
        <f t="shared" si="1"/>
        <v>0</v>
      </c>
      <c r="D38" s="6">
        <f t="shared" si="2"/>
        <v>0</v>
      </c>
      <c r="E38" s="6">
        <f t="shared" si="4"/>
        <v>0</v>
      </c>
      <c r="F38" s="6">
        <f t="shared" si="5"/>
        <v>565</v>
      </c>
    </row>
    <row r="39" spans="1:6">
      <c r="A39" s="5" t="s">
        <v>12</v>
      </c>
      <c r="B39" s="6">
        <f t="shared" si="3"/>
        <v>0</v>
      </c>
      <c r="C39" s="6">
        <f t="shared" si="1"/>
        <v>0</v>
      </c>
      <c r="D39" s="6">
        <f t="shared" si="2"/>
        <v>0</v>
      </c>
      <c r="E39" s="6">
        <f t="shared" si="4"/>
        <v>0</v>
      </c>
      <c r="F39" s="6">
        <f t="shared" si="5"/>
        <v>0</v>
      </c>
    </row>
    <row r="40" spans="1:6">
      <c r="A40" s="5" t="s">
        <v>13</v>
      </c>
      <c r="B40" s="6">
        <f t="shared" si="3"/>
        <v>0</v>
      </c>
      <c r="C40" s="6">
        <f t="shared" si="1"/>
        <v>0</v>
      </c>
      <c r="D40" s="6">
        <f t="shared" si="2"/>
        <v>0</v>
      </c>
      <c r="E40" s="6">
        <f t="shared" si="4"/>
        <v>0</v>
      </c>
      <c r="F40" s="6">
        <f t="shared" si="5"/>
        <v>0</v>
      </c>
    </row>
    <row r="41" spans="1:6">
      <c r="A41" s="47" t="s">
        <v>4</v>
      </c>
      <c r="B41" s="48">
        <f>SUM(B32:B40)</f>
        <v>396</v>
      </c>
      <c r="C41" s="48">
        <f t="shared" ref="C41:E41" si="6">SUM(C32:C40)</f>
        <v>0</v>
      </c>
      <c r="D41" s="48">
        <f t="shared" si="6"/>
        <v>396</v>
      </c>
      <c r="E41" s="48">
        <f t="shared" si="6"/>
        <v>0</v>
      </c>
      <c r="F41" s="48">
        <f t="shared" ref="F41" si="7">SUM(F32:F40)</f>
        <v>4305</v>
      </c>
    </row>
    <row r="42" spans="1:6">
      <c r="A42" s="1"/>
      <c r="B42" s="9"/>
    </row>
    <row r="43" spans="1:6">
      <c r="A43" s="1"/>
      <c r="B43" s="111" t="s">
        <v>43</v>
      </c>
      <c r="C43" s="111"/>
      <c r="D43" s="111"/>
      <c r="E43" s="111"/>
      <c r="F43" s="111"/>
    </row>
    <row r="44" spans="1:6">
      <c r="A44" s="5" t="s">
        <v>5</v>
      </c>
      <c r="B44" s="8">
        <f t="shared" ref="B44:F53" si="8">(B32/1000)/$B$81</f>
        <v>1.217948717948718E-3</v>
      </c>
      <c r="C44" s="8">
        <f t="shared" si="8"/>
        <v>0</v>
      </c>
      <c r="D44" s="8">
        <f t="shared" si="8"/>
        <v>1.217948717948718E-3</v>
      </c>
      <c r="E44" s="8">
        <f t="shared" si="8"/>
        <v>0</v>
      </c>
      <c r="F44" s="8">
        <f t="shared" si="8"/>
        <v>1.3615384615384616E-2</v>
      </c>
    </row>
    <row r="45" spans="1:6">
      <c r="A45" s="5" t="s">
        <v>6</v>
      </c>
      <c r="B45" s="8">
        <f t="shared" si="8"/>
        <v>3.8589743589743587E-3</v>
      </c>
      <c r="C45" s="8">
        <f t="shared" si="8"/>
        <v>0</v>
      </c>
      <c r="D45" s="8">
        <f t="shared" si="8"/>
        <v>3.8589743589743587E-3</v>
      </c>
      <c r="E45" s="8">
        <f t="shared" si="8"/>
        <v>0</v>
      </c>
      <c r="F45" s="8">
        <f t="shared" si="8"/>
        <v>3.0974358974358972E-2</v>
      </c>
    </row>
    <row r="46" spans="1:6">
      <c r="A46" s="5" t="s">
        <v>7</v>
      </c>
      <c r="B46" s="8">
        <f t="shared" si="8"/>
        <v>0</v>
      </c>
      <c r="C46" s="8">
        <f t="shared" si="8"/>
        <v>0</v>
      </c>
      <c r="D46" s="8">
        <f t="shared" si="8"/>
        <v>0</v>
      </c>
      <c r="E46" s="8">
        <f t="shared" si="8"/>
        <v>0</v>
      </c>
      <c r="F46" s="8">
        <f t="shared" si="8"/>
        <v>1.5256410256410257E-3</v>
      </c>
    </row>
    <row r="47" spans="1:6">
      <c r="A47" s="5" t="s">
        <v>8</v>
      </c>
      <c r="B47" s="8">
        <f t="shared" si="8"/>
        <v>0</v>
      </c>
      <c r="C47" s="8">
        <f t="shared" si="8"/>
        <v>0</v>
      </c>
      <c r="D47" s="8">
        <f t="shared" si="8"/>
        <v>0</v>
      </c>
      <c r="E47" s="8">
        <f t="shared" si="8"/>
        <v>0</v>
      </c>
      <c r="F47" s="8">
        <f t="shared" si="8"/>
        <v>0</v>
      </c>
    </row>
    <row r="48" spans="1:6">
      <c r="A48" s="5" t="s">
        <v>9</v>
      </c>
      <c r="B48" s="8">
        <f t="shared" si="8"/>
        <v>0</v>
      </c>
      <c r="C48" s="8">
        <f t="shared" si="8"/>
        <v>0</v>
      </c>
      <c r="D48" s="8">
        <f t="shared" si="8"/>
        <v>0</v>
      </c>
      <c r="E48" s="8">
        <f t="shared" si="8"/>
        <v>0</v>
      </c>
      <c r="F48" s="8">
        <f t="shared" si="8"/>
        <v>0</v>
      </c>
    </row>
    <row r="49" spans="1:6">
      <c r="A49" s="5" t="s">
        <v>10</v>
      </c>
      <c r="B49" s="8">
        <f t="shared" si="8"/>
        <v>0</v>
      </c>
      <c r="C49" s="8">
        <f t="shared" si="8"/>
        <v>0</v>
      </c>
      <c r="D49" s="8">
        <f t="shared" si="8"/>
        <v>0</v>
      </c>
      <c r="E49" s="8">
        <f t="shared" si="8"/>
        <v>0</v>
      </c>
      <c r="F49" s="8">
        <f t="shared" si="8"/>
        <v>1.8333333333333331E-3</v>
      </c>
    </row>
    <row r="50" spans="1:6">
      <c r="A50" s="5" t="s">
        <v>11</v>
      </c>
      <c r="B50" s="8">
        <f t="shared" si="8"/>
        <v>0</v>
      </c>
      <c r="C50" s="8">
        <f t="shared" si="8"/>
        <v>0</v>
      </c>
      <c r="D50" s="8">
        <f t="shared" si="8"/>
        <v>0</v>
      </c>
      <c r="E50" s="8">
        <f t="shared" si="8"/>
        <v>0</v>
      </c>
      <c r="F50" s="8">
        <f t="shared" si="8"/>
        <v>7.2435897435897427E-3</v>
      </c>
    </row>
    <row r="51" spans="1:6">
      <c r="A51" s="5" t="s">
        <v>12</v>
      </c>
      <c r="B51" s="8">
        <f t="shared" si="8"/>
        <v>0</v>
      </c>
      <c r="C51" s="8">
        <f t="shared" si="8"/>
        <v>0</v>
      </c>
      <c r="D51" s="8">
        <f t="shared" si="8"/>
        <v>0</v>
      </c>
      <c r="E51" s="8">
        <f t="shared" si="8"/>
        <v>0</v>
      </c>
      <c r="F51" s="8">
        <f t="shared" si="8"/>
        <v>0</v>
      </c>
    </row>
    <row r="52" spans="1:6">
      <c r="A52" s="5" t="s">
        <v>13</v>
      </c>
      <c r="B52" s="8">
        <f t="shared" si="8"/>
        <v>0</v>
      </c>
      <c r="C52" s="8">
        <f t="shared" si="8"/>
        <v>0</v>
      </c>
      <c r="D52" s="8">
        <f t="shared" si="8"/>
        <v>0</v>
      </c>
      <c r="E52" s="8">
        <f t="shared" si="8"/>
        <v>0</v>
      </c>
      <c r="F52" s="8">
        <f t="shared" si="8"/>
        <v>0</v>
      </c>
    </row>
    <row r="53" spans="1:6">
      <c r="A53" s="47" t="s">
        <v>4</v>
      </c>
      <c r="B53" s="58">
        <f t="shared" si="8"/>
        <v>5.076923076923077E-3</v>
      </c>
      <c r="C53" s="58">
        <f t="shared" si="8"/>
        <v>0</v>
      </c>
      <c r="D53" s="58">
        <f t="shared" si="8"/>
        <v>5.076923076923077E-3</v>
      </c>
      <c r="E53" s="58">
        <f t="shared" si="8"/>
        <v>0</v>
      </c>
      <c r="F53" s="58">
        <f t="shared" si="8"/>
        <v>5.5192307692307686E-2</v>
      </c>
    </row>
    <row r="54" spans="1:6">
      <c r="A54" s="1"/>
      <c r="B54" s="9"/>
    </row>
    <row r="55" spans="1:6">
      <c r="A55" s="1"/>
      <c r="B55" s="111" t="s">
        <v>844</v>
      </c>
      <c r="C55" s="111"/>
      <c r="D55" s="111"/>
      <c r="E55" s="111"/>
      <c r="F55" s="111"/>
    </row>
    <row r="56" spans="1:6">
      <c r="A56" s="5" t="s">
        <v>5</v>
      </c>
      <c r="B56" s="8">
        <f t="shared" ref="B56:F64" si="9">(B32/1000)/$B$82</f>
        <v>1.0109383529792353E-3</v>
      </c>
      <c r="C56" s="8">
        <f t="shared" si="9"/>
        <v>0</v>
      </c>
      <c r="D56" s="8">
        <f t="shared" si="9"/>
        <v>1.0109383529792353E-3</v>
      </c>
      <c r="E56" s="8">
        <f t="shared" si="9"/>
        <v>0</v>
      </c>
      <c r="F56" s="8">
        <f t="shared" si="9"/>
        <v>1.1301226640673137E-2</v>
      </c>
    </row>
    <row r="57" spans="1:6">
      <c r="A57" s="5" t="s">
        <v>6</v>
      </c>
      <c r="B57" s="8">
        <f t="shared" si="9"/>
        <v>3.2030783604921034E-3</v>
      </c>
      <c r="C57" s="8">
        <f t="shared" si="9"/>
        <v>0</v>
      </c>
      <c r="D57" s="8">
        <f t="shared" si="9"/>
        <v>3.2030783604921034E-3</v>
      </c>
      <c r="E57" s="8">
        <f t="shared" si="9"/>
        <v>0</v>
      </c>
      <c r="F57" s="8">
        <f t="shared" si="9"/>
        <v>2.5709758534714026E-2</v>
      </c>
    </row>
    <row r="58" spans="1:6">
      <c r="A58" s="5" t="s">
        <v>7</v>
      </c>
      <c r="B58" s="8">
        <f t="shared" si="9"/>
        <v>0</v>
      </c>
      <c r="C58" s="8">
        <f t="shared" si="9"/>
        <v>0</v>
      </c>
      <c r="D58" s="8">
        <f t="shared" si="9"/>
        <v>0</v>
      </c>
      <c r="E58" s="8">
        <f t="shared" si="9"/>
        <v>0</v>
      </c>
      <c r="F58" s="8">
        <f t="shared" si="9"/>
        <v>1.2663333053108316E-3</v>
      </c>
    </row>
    <row r="59" spans="1:6">
      <c r="A59" s="5" t="s">
        <v>8</v>
      </c>
      <c r="B59" s="8">
        <f t="shared" si="9"/>
        <v>0</v>
      </c>
      <c r="C59" s="8">
        <f t="shared" si="9"/>
        <v>0</v>
      </c>
      <c r="D59" s="8">
        <f t="shared" si="9"/>
        <v>0</v>
      </c>
      <c r="E59" s="8">
        <f t="shared" si="9"/>
        <v>0</v>
      </c>
      <c r="F59" s="8">
        <f t="shared" si="9"/>
        <v>0</v>
      </c>
    </row>
    <row r="60" spans="1:6">
      <c r="A60" s="5" t="s">
        <v>9</v>
      </c>
      <c r="B60" s="8">
        <f t="shared" si="9"/>
        <v>0</v>
      </c>
      <c r="C60" s="8">
        <f t="shared" si="9"/>
        <v>0</v>
      </c>
      <c r="D60" s="8">
        <f t="shared" si="9"/>
        <v>0</v>
      </c>
      <c r="E60" s="8">
        <f t="shared" si="9"/>
        <v>0</v>
      </c>
      <c r="F60" s="8">
        <f t="shared" si="9"/>
        <v>0</v>
      </c>
    </row>
    <row r="61" spans="1:6">
      <c r="A61" s="5" t="s">
        <v>10</v>
      </c>
      <c r="B61" s="8">
        <f t="shared" si="9"/>
        <v>0</v>
      </c>
      <c r="C61" s="8">
        <f t="shared" si="9"/>
        <v>0</v>
      </c>
      <c r="D61" s="8">
        <f t="shared" si="9"/>
        <v>0</v>
      </c>
      <c r="E61" s="8">
        <f t="shared" si="9"/>
        <v>0</v>
      </c>
      <c r="F61" s="8">
        <f t="shared" si="9"/>
        <v>1.5217282576424278E-3</v>
      </c>
    </row>
    <row r="62" spans="1:6">
      <c r="A62" s="5" t="s">
        <v>11</v>
      </c>
      <c r="B62" s="8">
        <f t="shared" si="9"/>
        <v>0</v>
      </c>
      <c r="C62" s="8">
        <f t="shared" si="9"/>
        <v>0</v>
      </c>
      <c r="D62" s="8">
        <f t="shared" si="9"/>
        <v>0</v>
      </c>
      <c r="E62" s="8">
        <f t="shared" si="9"/>
        <v>0</v>
      </c>
      <c r="F62" s="8">
        <f t="shared" si="9"/>
        <v>6.0124228361396626E-3</v>
      </c>
    </row>
    <row r="63" spans="1:6">
      <c r="A63" s="5" t="s">
        <v>12</v>
      </c>
      <c r="B63" s="8">
        <f t="shared" si="9"/>
        <v>0</v>
      </c>
      <c r="C63" s="8">
        <f t="shared" si="9"/>
        <v>0</v>
      </c>
      <c r="D63" s="8">
        <f t="shared" si="9"/>
        <v>0</v>
      </c>
      <c r="E63" s="8">
        <f t="shared" si="9"/>
        <v>0</v>
      </c>
      <c r="F63" s="8">
        <f t="shared" si="9"/>
        <v>0</v>
      </c>
    </row>
    <row r="64" spans="1:6">
      <c r="A64" s="5" t="s">
        <v>13</v>
      </c>
      <c r="B64" s="8">
        <f t="shared" si="9"/>
        <v>0</v>
      </c>
      <c r="C64" s="8">
        <f t="shared" si="9"/>
        <v>0</v>
      </c>
      <c r="D64" s="8">
        <f t="shared" si="9"/>
        <v>0</v>
      </c>
      <c r="E64" s="8">
        <f t="shared" si="9"/>
        <v>0</v>
      </c>
      <c r="F64" s="8">
        <f t="shared" si="9"/>
        <v>0</v>
      </c>
    </row>
    <row r="65" spans="1:6">
      <c r="A65" s="47" t="s">
        <v>4</v>
      </c>
      <c r="B65" s="58">
        <f>SUM(B56:B64)</f>
        <v>4.2140167134713385E-3</v>
      </c>
      <c r="C65" s="58">
        <f t="shared" ref="C65:F65" si="10">SUM(C56:C64)</f>
        <v>0</v>
      </c>
      <c r="D65" s="58">
        <f t="shared" si="10"/>
        <v>4.2140167134713385E-3</v>
      </c>
      <c r="E65" s="58">
        <f t="shared" si="10"/>
        <v>0</v>
      </c>
      <c r="F65" s="58">
        <f t="shared" si="10"/>
        <v>4.5811469574480082E-2</v>
      </c>
    </row>
    <row r="66" spans="1:6">
      <c r="A66" s="1"/>
      <c r="B66" s="9"/>
    </row>
    <row r="67" spans="1:6">
      <c r="A67" s="1"/>
      <c r="B67" s="111" t="s">
        <v>845</v>
      </c>
      <c r="C67" s="111"/>
      <c r="D67" s="111"/>
      <c r="E67" s="111"/>
      <c r="F67" s="111"/>
    </row>
    <row r="68" spans="1:6">
      <c r="A68" s="5" t="s">
        <v>5</v>
      </c>
      <c r="B68" s="8">
        <f t="shared" ref="B68:F76" si="11">(B32/1000)/$B$83</f>
        <v>1.0795454545454546E-3</v>
      </c>
      <c r="C68" s="8">
        <f t="shared" si="11"/>
        <v>0</v>
      </c>
      <c r="D68" s="8">
        <f t="shared" si="11"/>
        <v>1.0795454545454546E-3</v>
      </c>
      <c r="E68" s="8">
        <f t="shared" si="11"/>
        <v>0</v>
      </c>
      <c r="F68" s="8">
        <f t="shared" si="11"/>
        <v>1.2068181818181818E-2</v>
      </c>
    </row>
    <row r="69" spans="1:6">
      <c r="A69" s="5" t="s">
        <v>6</v>
      </c>
      <c r="B69" s="8">
        <f t="shared" si="11"/>
        <v>3.4204545454545455E-3</v>
      </c>
      <c r="C69" s="8">
        <f t="shared" si="11"/>
        <v>0</v>
      </c>
      <c r="D69" s="8">
        <f t="shared" si="11"/>
        <v>3.4204545454545455E-3</v>
      </c>
      <c r="E69" s="8">
        <f t="shared" si="11"/>
        <v>0</v>
      </c>
      <c r="F69" s="8">
        <f t="shared" si="11"/>
        <v>2.7454545454545454E-2</v>
      </c>
    </row>
    <row r="70" spans="1:6">
      <c r="A70" s="5" t="s">
        <v>7</v>
      </c>
      <c r="B70" s="8">
        <f t="shared" si="11"/>
        <v>0</v>
      </c>
      <c r="C70" s="8">
        <f t="shared" si="11"/>
        <v>0</v>
      </c>
      <c r="D70" s="8">
        <f t="shared" si="11"/>
        <v>0</v>
      </c>
      <c r="E70" s="8">
        <f t="shared" si="11"/>
        <v>0</v>
      </c>
      <c r="F70" s="8">
        <f t="shared" si="11"/>
        <v>1.3522727272727271E-3</v>
      </c>
    </row>
    <row r="71" spans="1:6">
      <c r="A71" s="5" t="s">
        <v>8</v>
      </c>
      <c r="B71" s="8">
        <f t="shared" si="11"/>
        <v>0</v>
      </c>
      <c r="C71" s="8">
        <f t="shared" si="11"/>
        <v>0</v>
      </c>
      <c r="D71" s="8">
        <f t="shared" si="11"/>
        <v>0</v>
      </c>
      <c r="E71" s="8">
        <f t="shared" si="11"/>
        <v>0</v>
      </c>
      <c r="F71" s="8">
        <f t="shared" si="11"/>
        <v>0</v>
      </c>
    </row>
    <row r="72" spans="1:6">
      <c r="A72" s="5" t="s">
        <v>9</v>
      </c>
      <c r="B72" s="8">
        <f t="shared" si="11"/>
        <v>0</v>
      </c>
      <c r="C72" s="8">
        <f t="shared" si="11"/>
        <v>0</v>
      </c>
      <c r="D72" s="8">
        <f t="shared" si="11"/>
        <v>0</v>
      </c>
      <c r="E72" s="8">
        <f t="shared" si="11"/>
        <v>0</v>
      </c>
      <c r="F72" s="8">
        <f t="shared" si="11"/>
        <v>0</v>
      </c>
    </row>
    <row r="73" spans="1:6">
      <c r="A73" s="5" t="s">
        <v>10</v>
      </c>
      <c r="B73" s="8">
        <f t="shared" si="11"/>
        <v>0</v>
      </c>
      <c r="C73" s="8">
        <f t="shared" si="11"/>
        <v>0</v>
      </c>
      <c r="D73" s="8">
        <f t="shared" si="11"/>
        <v>0</v>
      </c>
      <c r="E73" s="8">
        <f t="shared" si="11"/>
        <v>0</v>
      </c>
      <c r="F73" s="8">
        <f t="shared" si="11"/>
        <v>1.6249999999999999E-3</v>
      </c>
    </row>
    <row r="74" spans="1:6">
      <c r="A74" s="5" t="s">
        <v>11</v>
      </c>
      <c r="B74" s="8">
        <f t="shared" si="11"/>
        <v>0</v>
      </c>
      <c r="C74" s="8">
        <f t="shared" si="11"/>
        <v>0</v>
      </c>
      <c r="D74" s="8">
        <f t="shared" si="11"/>
        <v>0</v>
      </c>
      <c r="E74" s="8">
        <f t="shared" si="11"/>
        <v>0</v>
      </c>
      <c r="F74" s="8">
        <f t="shared" si="11"/>
        <v>6.4204545454545452E-3</v>
      </c>
    </row>
    <row r="75" spans="1:6">
      <c r="A75" s="5" t="s">
        <v>12</v>
      </c>
      <c r="B75" s="8">
        <f t="shared" si="11"/>
        <v>0</v>
      </c>
      <c r="C75" s="8">
        <f t="shared" si="11"/>
        <v>0</v>
      </c>
      <c r="D75" s="8">
        <f t="shared" si="11"/>
        <v>0</v>
      </c>
      <c r="E75" s="8">
        <f t="shared" si="11"/>
        <v>0</v>
      </c>
      <c r="F75" s="8">
        <f t="shared" si="11"/>
        <v>0</v>
      </c>
    </row>
    <row r="76" spans="1:6">
      <c r="A76" s="5" t="s">
        <v>13</v>
      </c>
      <c r="B76" s="8">
        <f t="shared" si="11"/>
        <v>0</v>
      </c>
      <c r="C76" s="8">
        <f t="shared" si="11"/>
        <v>0</v>
      </c>
      <c r="D76" s="8">
        <f t="shared" si="11"/>
        <v>0</v>
      </c>
      <c r="E76" s="8">
        <f t="shared" si="11"/>
        <v>0</v>
      </c>
      <c r="F76" s="8">
        <f t="shared" si="11"/>
        <v>0</v>
      </c>
    </row>
    <row r="77" spans="1:6">
      <c r="A77" s="47" t="s">
        <v>4</v>
      </c>
      <c r="B77" s="58">
        <f>SUM(B68:B76)</f>
        <v>4.5000000000000005E-3</v>
      </c>
      <c r="C77" s="58">
        <f t="shared" ref="C77" si="12">SUM(C68:C76)</f>
        <v>0</v>
      </c>
      <c r="D77" s="58">
        <f t="shared" ref="D77" si="13">SUM(D68:D76)</f>
        <v>4.5000000000000005E-3</v>
      </c>
      <c r="E77" s="58">
        <f t="shared" ref="E77:F77" si="14">SUM(E68:E76)</f>
        <v>0</v>
      </c>
      <c r="F77" s="58">
        <f t="shared" si="14"/>
        <v>4.8920454545454545E-2</v>
      </c>
    </row>
    <row r="78" spans="1:6">
      <c r="A78" s="1"/>
      <c r="B78" s="9"/>
    </row>
    <row r="79" spans="1:6">
      <c r="A79" s="118" t="s">
        <v>852</v>
      </c>
      <c r="B79" s="119"/>
      <c r="C79" s="120"/>
      <c r="D79" s="120"/>
    </row>
    <row r="80" spans="1:6">
      <c r="A80" s="136" t="s">
        <v>853</v>
      </c>
      <c r="B80" s="136" t="s">
        <v>48</v>
      </c>
      <c r="C80" s="136" t="s">
        <v>49</v>
      </c>
      <c r="D80" s="136" t="s">
        <v>828</v>
      </c>
    </row>
    <row r="81" spans="1:4">
      <c r="A81" s="122" t="s">
        <v>315</v>
      </c>
      <c r="B81" s="123">
        <f>'IMF WEO_Data'!AS444*1000</f>
        <v>78</v>
      </c>
      <c r="C81" s="122" t="s">
        <v>140</v>
      </c>
      <c r="D81" s="122">
        <v>2019</v>
      </c>
    </row>
    <row r="82" spans="1:4">
      <c r="A82" s="122" t="s">
        <v>830</v>
      </c>
      <c r="B82" s="123">
        <f>'GNI data (WDI)'!R461</f>
        <v>93.972099999999998</v>
      </c>
      <c r="C82" s="123" t="s">
        <v>314</v>
      </c>
      <c r="D82" s="122">
        <v>2019</v>
      </c>
    </row>
    <row r="83" spans="1:4">
      <c r="A83" s="122" t="s">
        <v>835</v>
      </c>
      <c r="B83" s="123">
        <f>'IMF WEO_Data'!AS469*1000</f>
        <v>88</v>
      </c>
      <c r="C83" s="122" t="s">
        <v>140</v>
      </c>
      <c r="D83" s="122">
        <v>2019</v>
      </c>
    </row>
    <row r="84" spans="1:4">
      <c r="A84" s="122" t="s">
        <v>847</v>
      </c>
      <c r="B84" s="124">
        <f>B83/B81</f>
        <v>1.1282051282051282</v>
      </c>
      <c r="C84" s="125" t="str">
        <f>C83</f>
        <v>IMF WEO October 2021</v>
      </c>
      <c r="D84" s="122">
        <v>2019</v>
      </c>
    </row>
    <row r="85" spans="1:4">
      <c r="B85" s="71"/>
    </row>
    <row r="86" spans="1:4" hidden="1">
      <c r="A86" s="1" t="s">
        <v>36</v>
      </c>
    </row>
    <row r="87" spans="1:4" hidden="1">
      <c r="A87" t="s">
        <v>33</v>
      </c>
    </row>
    <row r="88" spans="1:4" hidden="1">
      <c r="A88" t="s">
        <v>34</v>
      </c>
    </row>
    <row r="89" spans="1:4" hidden="1">
      <c r="A89" t="s">
        <v>35</v>
      </c>
    </row>
  </sheetData>
  <mergeCells count="3">
    <mergeCell ref="B9:B15"/>
    <mergeCell ref="E9:E15"/>
    <mergeCell ref="E6:E7"/>
  </mergeCells>
  <dataValidations count="3">
    <dataValidation type="list" allowBlank="1" showInputMessage="1" showErrorMessage="1" sqref="G6:G7 G9:G15" xr:uid="{621FC2E4-4511-9F46-94E4-B5CD6AFAB6D5}">
      <formula1>$A$32:$A$40</formula1>
    </dataValidation>
    <dataValidation type="list" allowBlank="1" showInputMessage="1" showErrorMessage="1" sqref="F6:F7 F9:F15" xr:uid="{FFD960C9-C5AC-6A49-A8B6-761887ED82CF}">
      <formula1>$A$20:$A$25</formula1>
    </dataValidation>
    <dataValidation type="list" allowBlank="1" showInputMessage="1" showErrorMessage="1" sqref="E8:G8" xr:uid="{C5177559-E2BF-A744-81DE-8976F2DF91D7}">
      <formula1>$A$8:$A$9</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EAC10-9A8D-254E-A5E9-C25AFA4E878A}">
  <dimension ref="A1:H84"/>
  <sheetViews>
    <sheetView workbookViewId="0"/>
  </sheetViews>
  <sheetFormatPr defaultColWidth="11" defaultRowHeight="15.75"/>
  <cols>
    <col min="1" max="1" width="50" customWidth="1"/>
    <col min="2" max="7" width="34.5" customWidth="1"/>
    <col min="8" max="8" width="25.5" bestFit="1" customWidth="1"/>
    <col min="9" max="9" width="30.5" customWidth="1"/>
    <col min="10" max="10" width="26.375" customWidth="1"/>
    <col min="11" max="11" width="35" customWidth="1"/>
  </cols>
  <sheetData>
    <row r="1" spans="1:8" ht="28.5">
      <c r="A1" s="79" t="s">
        <v>105</v>
      </c>
      <c r="C1" s="35"/>
      <c r="D1" s="36"/>
    </row>
    <row r="2" spans="1:8">
      <c r="A2" t="s">
        <v>851</v>
      </c>
      <c r="B2" s="24">
        <v>2019</v>
      </c>
    </row>
    <row r="3" spans="1:8">
      <c r="A3" t="s">
        <v>78</v>
      </c>
      <c r="B3" t="s">
        <v>82</v>
      </c>
    </row>
    <row r="4" spans="1:8">
      <c r="A4" s="1"/>
    </row>
    <row r="5" spans="1:8">
      <c r="A5" s="80" t="s">
        <v>14</v>
      </c>
      <c r="B5" s="80" t="s">
        <v>15</v>
      </c>
      <c r="C5" s="80" t="s">
        <v>16</v>
      </c>
      <c r="D5" s="80" t="s">
        <v>867</v>
      </c>
      <c r="E5" s="80" t="s">
        <v>49</v>
      </c>
      <c r="F5" s="80" t="s">
        <v>31</v>
      </c>
      <c r="G5" s="80" t="s">
        <v>32</v>
      </c>
      <c r="H5" s="27"/>
    </row>
    <row r="6" spans="1:8">
      <c r="A6" s="81" t="s">
        <v>846</v>
      </c>
      <c r="B6" s="81"/>
      <c r="C6" s="81"/>
      <c r="D6" s="81"/>
      <c r="E6" s="81"/>
      <c r="F6" s="81"/>
      <c r="G6" s="81"/>
    </row>
    <row r="7" spans="1:8" ht="33.950000000000003" customHeight="1">
      <c r="A7" s="13" t="s">
        <v>110</v>
      </c>
      <c r="B7" s="210">
        <v>1987</v>
      </c>
      <c r="C7" s="181" t="s">
        <v>99</v>
      </c>
      <c r="D7" s="7">
        <v>731115</v>
      </c>
      <c r="E7" s="218" t="s">
        <v>106</v>
      </c>
      <c r="F7" s="5" t="s">
        <v>846</v>
      </c>
      <c r="G7" s="5" t="s">
        <v>6</v>
      </c>
    </row>
    <row r="8" spans="1:8">
      <c r="A8" s="13" t="s">
        <v>109</v>
      </c>
      <c r="B8" s="211"/>
      <c r="C8" s="182"/>
      <c r="D8" s="7">
        <v>51404</v>
      </c>
      <c r="E8" s="218"/>
      <c r="F8" s="5" t="s">
        <v>846</v>
      </c>
      <c r="G8" s="5" t="s">
        <v>5</v>
      </c>
    </row>
    <row r="9" spans="1:8">
      <c r="A9" s="13" t="s">
        <v>108</v>
      </c>
      <c r="B9" s="211"/>
      <c r="C9" s="182"/>
      <c r="D9" s="7">
        <v>43395</v>
      </c>
      <c r="E9" s="218"/>
      <c r="F9" s="5" t="s">
        <v>846</v>
      </c>
      <c r="G9" s="5" t="s">
        <v>7</v>
      </c>
    </row>
    <row r="10" spans="1:8">
      <c r="A10" s="13" t="s">
        <v>111</v>
      </c>
      <c r="B10" s="212"/>
      <c r="C10" s="183"/>
      <c r="D10" s="7">
        <v>11965</v>
      </c>
      <c r="E10" s="218"/>
      <c r="F10" s="5" t="s">
        <v>846</v>
      </c>
      <c r="G10" s="5" t="s">
        <v>7</v>
      </c>
    </row>
    <row r="11" spans="1:8">
      <c r="A11" s="17"/>
      <c r="C11" s="17"/>
      <c r="D11" s="26"/>
      <c r="E11" s="37"/>
      <c r="F11" s="41"/>
      <c r="G11" s="41"/>
    </row>
    <row r="12" spans="1:8">
      <c r="A12" s="1" t="s">
        <v>3</v>
      </c>
      <c r="F12" s="38"/>
      <c r="G12" s="40"/>
    </row>
    <row r="13" spans="1:8">
      <c r="A13" s="80" t="s">
        <v>41</v>
      </c>
      <c r="B13" s="80" t="s">
        <v>58</v>
      </c>
      <c r="C13" s="80" t="s">
        <v>141</v>
      </c>
      <c r="D13" s="80" t="s">
        <v>313</v>
      </c>
      <c r="E13" s="80" t="s">
        <v>834</v>
      </c>
      <c r="F13" s="41"/>
      <c r="G13" s="38"/>
    </row>
    <row r="14" spans="1:8">
      <c r="A14" s="47" t="s">
        <v>0</v>
      </c>
      <c r="B14" s="6">
        <f>SUMIF($F$6:$F$10,A14,$D$6:$D$10)</f>
        <v>0</v>
      </c>
      <c r="C14" s="8">
        <f>(B14/1000)/$B$75</f>
        <v>0</v>
      </c>
      <c r="D14" s="8">
        <f>($B14/1000)/$B$76</f>
        <v>0</v>
      </c>
      <c r="E14" s="8">
        <f>($B14/1000)/$B$77</f>
        <v>0</v>
      </c>
      <c r="G14" s="41"/>
    </row>
    <row r="15" spans="1:8">
      <c r="A15" s="47" t="s">
        <v>1</v>
      </c>
      <c r="B15" s="6">
        <f>SUMIF($F$6:$F$10,A15,$D$6:$D$10)</f>
        <v>0</v>
      </c>
      <c r="C15" s="8">
        <f>(B15/1000)/$B$75</f>
        <v>0</v>
      </c>
      <c r="D15" s="8">
        <f>(B15/1000)/$B$76</f>
        <v>0</v>
      </c>
      <c r="E15" s="8">
        <f>($B15/1000)/$B$77</f>
        <v>0</v>
      </c>
    </row>
    <row r="16" spans="1:8">
      <c r="A16" s="47" t="s">
        <v>2</v>
      </c>
      <c r="B16" s="6">
        <f>SUMIF($F$6:$F$10,A16,$D$6:$D$10)</f>
        <v>0</v>
      </c>
      <c r="C16" s="8">
        <f>(B16/1000)/$B$75</f>
        <v>0</v>
      </c>
      <c r="D16" s="8">
        <f>(B16/1000)/$B$76</f>
        <v>0</v>
      </c>
      <c r="E16" s="8">
        <f>($B16/1000)/$B$77</f>
        <v>0</v>
      </c>
      <c r="G16" s="39"/>
    </row>
    <row r="17" spans="1:7">
      <c r="A17" s="47" t="s">
        <v>3</v>
      </c>
      <c r="B17" s="6">
        <f>SUM(B14:B16)</f>
        <v>0</v>
      </c>
      <c r="C17" s="8">
        <f>(B17/1000)/$B$75</f>
        <v>0</v>
      </c>
      <c r="D17" s="8">
        <f>(B17/1000)/$B$76</f>
        <v>0</v>
      </c>
      <c r="E17" s="8">
        <f>($B17/1000)/$B$77</f>
        <v>0</v>
      </c>
      <c r="G17" s="39"/>
    </row>
    <row r="18" spans="1:7">
      <c r="A18" s="1"/>
      <c r="B18" s="37"/>
      <c r="C18" s="101"/>
      <c r="D18" s="101"/>
      <c r="E18" s="101"/>
      <c r="G18" s="39"/>
    </row>
    <row r="19" spans="1:7">
      <c r="A19" s="104" t="s">
        <v>846</v>
      </c>
      <c r="B19" s="107">
        <f>SUMIF($F$6:$F$10,A19,$D$6:$D$10)</f>
        <v>837879</v>
      </c>
      <c r="C19" s="108">
        <f>(B19/1000)/$B$75</f>
        <v>7.8145775041969789E-3</v>
      </c>
      <c r="D19" s="108">
        <f>(B19/1000)/$B$76</f>
        <v>7.2396273904805023E-3</v>
      </c>
      <c r="E19" s="108">
        <f>($B19/1000)/$B$77</f>
        <v>2.4563308023804638E-2</v>
      </c>
      <c r="G19" s="39"/>
    </row>
    <row r="20" spans="1:7">
      <c r="A20" s="105" t="s">
        <v>859</v>
      </c>
      <c r="B20" s="48">
        <f>B19+B17</f>
        <v>837879</v>
      </c>
      <c r="C20" s="58">
        <f t="shared" ref="C20:E20" si="0">C19+C17</f>
        <v>7.8145775041969789E-3</v>
      </c>
      <c r="D20" s="58">
        <f t="shared" si="0"/>
        <v>7.2396273904805023E-3</v>
      </c>
      <c r="E20" s="58">
        <f t="shared" si="0"/>
        <v>2.4563308023804638E-2</v>
      </c>
    </row>
    <row r="22" spans="1:7">
      <c r="A22" s="1" t="str">
        <f>Fiji!A34</f>
        <v>Cross-tabulation between economic classification (Expense) and functional classification (COFOG)</v>
      </c>
    </row>
    <row r="24" spans="1:7">
      <c r="A24" s="1"/>
      <c r="B24" s="47" t="s">
        <v>40</v>
      </c>
      <c r="C24" s="47" t="str">
        <f>A14</f>
        <v>Social security benefits (271)</v>
      </c>
      <c r="D24" s="47" t="str">
        <f>A15</f>
        <v>Social assistance benefits (272)</v>
      </c>
      <c r="E24" s="47" t="str">
        <f>A16</f>
        <v>Employment-related social benefits (273)</v>
      </c>
      <c r="F24" s="47" t="str">
        <f>A19</f>
        <v>Provident fund expenditure</v>
      </c>
    </row>
    <row r="25" spans="1:7">
      <c r="B25" s="111" t="s">
        <v>58</v>
      </c>
      <c r="C25" s="111"/>
      <c r="D25" s="111"/>
      <c r="E25" s="111"/>
      <c r="F25" s="111"/>
    </row>
    <row r="26" spans="1:7">
      <c r="A26" s="5" t="s">
        <v>5</v>
      </c>
      <c r="B26" s="6"/>
      <c r="C26" s="6"/>
      <c r="D26" s="6"/>
      <c r="E26" s="6"/>
      <c r="F26" s="6">
        <f>SUMIFS($D$6:$D$10,$F$6:$F$10,$A$19,$G$6:$G$10,$A26)</f>
        <v>51404</v>
      </c>
    </row>
    <row r="27" spans="1:7">
      <c r="A27" s="5" t="s">
        <v>6</v>
      </c>
      <c r="B27" s="6"/>
      <c r="C27" s="6"/>
      <c r="D27" s="6"/>
      <c r="E27" s="6"/>
      <c r="F27" s="6">
        <f t="shared" ref="F27:F34" si="1">SUMIFS($D$6:$D$10,$F$6:$F$10,$A$19,$G$6:$G$10,$A27)</f>
        <v>731115</v>
      </c>
    </row>
    <row r="28" spans="1:7">
      <c r="A28" s="5" t="s">
        <v>7</v>
      </c>
      <c r="B28" s="6"/>
      <c r="C28" s="6"/>
      <c r="D28" s="6"/>
      <c r="E28" s="6"/>
      <c r="F28" s="6">
        <f t="shared" si="1"/>
        <v>55360</v>
      </c>
    </row>
    <row r="29" spans="1:7">
      <c r="A29" s="5" t="s">
        <v>8</v>
      </c>
      <c r="B29" s="6"/>
      <c r="C29" s="6"/>
      <c r="D29" s="6"/>
      <c r="E29" s="6"/>
      <c r="F29" s="6">
        <f t="shared" si="1"/>
        <v>0</v>
      </c>
    </row>
    <row r="30" spans="1:7">
      <c r="A30" s="5" t="s">
        <v>9</v>
      </c>
      <c r="B30" s="6"/>
      <c r="C30" s="6"/>
      <c r="D30" s="6"/>
      <c r="E30" s="6"/>
      <c r="F30" s="6">
        <f t="shared" si="1"/>
        <v>0</v>
      </c>
    </row>
    <row r="31" spans="1:7">
      <c r="A31" s="5" t="s">
        <v>10</v>
      </c>
      <c r="B31" s="6"/>
      <c r="C31" s="6"/>
      <c r="D31" s="6"/>
      <c r="E31" s="6"/>
      <c r="F31" s="6">
        <f t="shared" si="1"/>
        <v>0</v>
      </c>
    </row>
    <row r="32" spans="1:7">
      <c r="A32" s="5" t="s">
        <v>11</v>
      </c>
      <c r="B32" s="6"/>
      <c r="C32" s="6"/>
      <c r="D32" s="6"/>
      <c r="E32" s="6"/>
      <c r="F32" s="6">
        <f t="shared" si="1"/>
        <v>0</v>
      </c>
    </row>
    <row r="33" spans="1:6">
      <c r="A33" s="5" t="s">
        <v>12</v>
      </c>
      <c r="B33" s="6"/>
      <c r="C33" s="6"/>
      <c r="D33" s="6"/>
      <c r="E33" s="6"/>
      <c r="F33" s="6">
        <f t="shared" si="1"/>
        <v>0</v>
      </c>
    </row>
    <row r="34" spans="1:6">
      <c r="A34" s="5" t="s">
        <v>13</v>
      </c>
      <c r="B34" s="6"/>
      <c r="C34" s="6"/>
      <c r="D34" s="6"/>
      <c r="E34" s="6"/>
      <c r="F34" s="6">
        <f t="shared" si="1"/>
        <v>0</v>
      </c>
    </row>
    <row r="35" spans="1:6">
      <c r="A35" s="47" t="s">
        <v>4</v>
      </c>
      <c r="B35" s="48"/>
      <c r="C35" s="48"/>
      <c r="D35" s="48"/>
      <c r="E35" s="48"/>
      <c r="F35" s="48">
        <f t="shared" ref="F35" si="2">SUM(F26:F34)</f>
        <v>837879</v>
      </c>
    </row>
    <row r="36" spans="1:6">
      <c r="A36" s="1"/>
      <c r="B36" s="9"/>
    </row>
    <row r="37" spans="1:6">
      <c r="A37" s="1"/>
      <c r="B37" s="111" t="s">
        <v>43</v>
      </c>
      <c r="C37" s="111"/>
      <c r="D37" s="111"/>
      <c r="E37" s="111"/>
      <c r="F37" s="111"/>
    </row>
    <row r="38" spans="1:6">
      <c r="A38" s="5" t="s">
        <v>5</v>
      </c>
      <c r="B38" s="8"/>
      <c r="C38" s="8"/>
      <c r="D38" s="8"/>
      <c r="E38" s="8"/>
      <c r="F38" s="8">
        <f t="shared" ref="F38:F47" si="3">(F26/1000)/$B$75</f>
        <v>4.7942548032083569E-4</v>
      </c>
    </row>
    <row r="39" spans="1:6">
      <c r="A39" s="5" t="s">
        <v>6</v>
      </c>
      <c r="B39" s="8"/>
      <c r="C39" s="135"/>
      <c r="D39" s="8"/>
      <c r="E39" s="8"/>
      <c r="F39" s="8">
        <f t="shared" si="3"/>
        <v>6.8188304420817017E-3</v>
      </c>
    </row>
    <row r="40" spans="1:6">
      <c r="A40" s="5" t="s">
        <v>7</v>
      </c>
      <c r="B40" s="8"/>
      <c r="C40" s="8"/>
      <c r="D40" s="8"/>
      <c r="E40" s="8"/>
      <c r="F40" s="8">
        <f t="shared" si="3"/>
        <v>5.1632158179444132E-4</v>
      </c>
    </row>
    <row r="41" spans="1:6">
      <c r="A41" s="5" t="s">
        <v>8</v>
      </c>
      <c r="B41" s="8"/>
      <c r="C41" s="8"/>
      <c r="D41" s="8"/>
      <c r="E41" s="8"/>
      <c r="F41" s="8">
        <f t="shared" si="3"/>
        <v>0</v>
      </c>
    </row>
    <row r="42" spans="1:6">
      <c r="A42" s="5" t="s">
        <v>9</v>
      </c>
      <c r="B42" s="8"/>
      <c r="C42" s="8"/>
      <c r="D42" s="8"/>
      <c r="E42" s="8"/>
      <c r="F42" s="8">
        <f t="shared" si="3"/>
        <v>0</v>
      </c>
    </row>
    <row r="43" spans="1:6">
      <c r="A43" s="5" t="s">
        <v>10</v>
      </c>
      <c r="B43" s="8"/>
      <c r="C43" s="8"/>
      <c r="D43" s="8"/>
      <c r="E43" s="8"/>
      <c r="F43" s="8">
        <f t="shared" si="3"/>
        <v>0</v>
      </c>
    </row>
    <row r="44" spans="1:6">
      <c r="A44" s="5" t="s">
        <v>11</v>
      </c>
      <c r="B44" s="8"/>
      <c r="C44" s="8"/>
      <c r="D44" s="8"/>
      <c r="E44" s="8"/>
      <c r="F44" s="8">
        <f t="shared" si="3"/>
        <v>0</v>
      </c>
    </row>
    <row r="45" spans="1:6">
      <c r="A45" s="5" t="s">
        <v>12</v>
      </c>
      <c r="B45" s="8"/>
      <c r="C45" s="8"/>
      <c r="D45" s="8"/>
      <c r="E45" s="8"/>
      <c r="F45" s="8">
        <f t="shared" si="3"/>
        <v>0</v>
      </c>
    </row>
    <row r="46" spans="1:6">
      <c r="A46" s="5" t="s">
        <v>13</v>
      </c>
      <c r="B46" s="8"/>
      <c r="C46" s="8"/>
      <c r="D46" s="8"/>
      <c r="E46" s="8"/>
      <c r="F46" s="8">
        <f t="shared" si="3"/>
        <v>0</v>
      </c>
    </row>
    <row r="47" spans="1:6">
      <c r="A47" s="47" t="s">
        <v>4</v>
      </c>
      <c r="B47" s="49"/>
      <c r="C47" s="49"/>
      <c r="D47" s="49"/>
      <c r="E47" s="49"/>
      <c r="F47" s="49">
        <f t="shared" si="3"/>
        <v>7.8145775041969789E-3</v>
      </c>
    </row>
    <row r="48" spans="1:6">
      <c r="A48" s="1"/>
      <c r="B48" s="9"/>
    </row>
    <row r="49" spans="1:6">
      <c r="A49" s="1"/>
      <c r="B49" s="111" t="s">
        <v>844</v>
      </c>
      <c r="C49" s="111"/>
      <c r="D49" s="111"/>
      <c r="E49" s="111"/>
      <c r="F49" s="111"/>
    </row>
    <row r="50" spans="1:6">
      <c r="A50" s="5" t="s">
        <v>5</v>
      </c>
      <c r="B50" s="8"/>
      <c r="C50" s="8"/>
      <c r="D50" s="8"/>
      <c r="E50" s="8"/>
      <c r="F50" s="8">
        <f>(F26/1000)/$B$76</f>
        <v>4.4415220620192149E-4</v>
      </c>
    </row>
    <row r="51" spans="1:6">
      <c r="A51" s="5" t="s">
        <v>6</v>
      </c>
      <c r="B51" s="8"/>
      <c r="C51" s="8"/>
      <c r="D51" s="8"/>
      <c r="E51" s="8"/>
      <c r="F51" s="8">
        <f t="shared" ref="F51:F58" si="4">(F27/1000)/$B$76</f>
        <v>6.3171414722067894E-3</v>
      </c>
    </row>
    <row r="52" spans="1:6">
      <c r="A52" s="5" t="s">
        <v>7</v>
      </c>
      <c r="B52" s="8"/>
      <c r="C52" s="8"/>
      <c r="D52" s="8"/>
      <c r="E52" s="8"/>
      <c r="F52" s="8">
        <f t="shared" si="4"/>
        <v>4.7833371207179151E-4</v>
      </c>
    </row>
    <row r="53" spans="1:6">
      <c r="A53" s="5" t="s">
        <v>8</v>
      </c>
      <c r="B53" s="8"/>
      <c r="C53" s="8"/>
      <c r="D53" s="8"/>
      <c r="E53" s="8"/>
      <c r="F53" s="8">
        <f t="shared" si="4"/>
        <v>0</v>
      </c>
    </row>
    <row r="54" spans="1:6">
      <c r="A54" s="5" t="s">
        <v>9</v>
      </c>
      <c r="B54" s="8"/>
      <c r="C54" s="8"/>
      <c r="D54" s="8"/>
      <c r="E54" s="8"/>
      <c r="F54" s="8">
        <f t="shared" si="4"/>
        <v>0</v>
      </c>
    </row>
    <row r="55" spans="1:6">
      <c r="A55" s="5" t="s">
        <v>10</v>
      </c>
      <c r="B55" s="8"/>
      <c r="C55" s="8"/>
      <c r="D55" s="8"/>
      <c r="E55" s="8"/>
      <c r="F55" s="8">
        <f t="shared" si="4"/>
        <v>0</v>
      </c>
    </row>
    <row r="56" spans="1:6">
      <c r="A56" s="5" t="s">
        <v>11</v>
      </c>
      <c r="B56" s="8"/>
      <c r="C56" s="8"/>
      <c r="D56" s="8"/>
      <c r="E56" s="8"/>
      <c r="F56" s="8">
        <f t="shared" si="4"/>
        <v>0</v>
      </c>
    </row>
    <row r="57" spans="1:6">
      <c r="A57" s="5" t="s">
        <v>12</v>
      </c>
      <c r="B57" s="8"/>
      <c r="C57" s="8"/>
      <c r="D57" s="8"/>
      <c r="E57" s="8"/>
      <c r="F57" s="8">
        <f t="shared" si="4"/>
        <v>0</v>
      </c>
    </row>
    <row r="58" spans="1:6">
      <c r="A58" s="5" t="s">
        <v>13</v>
      </c>
      <c r="B58" s="8"/>
      <c r="C58" s="8"/>
      <c r="D58" s="8"/>
      <c r="E58" s="8"/>
      <c r="F58" s="8">
        <f t="shared" si="4"/>
        <v>0</v>
      </c>
    </row>
    <row r="59" spans="1:6">
      <c r="A59" s="47" t="s">
        <v>4</v>
      </c>
      <c r="B59" s="49"/>
      <c r="C59" s="49"/>
      <c r="D59" s="49"/>
      <c r="E59" s="49"/>
      <c r="F59" s="49">
        <f t="shared" ref="F59" si="5">SUM(F50:F58)</f>
        <v>7.2396273904805023E-3</v>
      </c>
    </row>
    <row r="60" spans="1:6">
      <c r="A60" s="1"/>
      <c r="B60" s="9"/>
    </row>
    <row r="61" spans="1:6">
      <c r="A61" s="1"/>
      <c r="B61" s="111" t="s">
        <v>43</v>
      </c>
      <c r="C61" s="111"/>
      <c r="D61" s="111"/>
      <c r="E61" s="111"/>
      <c r="F61" s="111"/>
    </row>
    <row r="62" spans="1:6">
      <c r="A62" s="5" t="s">
        <v>5</v>
      </c>
      <c r="B62" s="8"/>
      <c r="C62" s="8"/>
      <c r="D62" s="8"/>
      <c r="E62" s="8"/>
      <c r="F62" s="8">
        <f t="shared" ref="F62" si="6">(F26/1000)/$B$77</f>
        <v>1.5069625633959722E-3</v>
      </c>
    </row>
    <row r="63" spans="1:6">
      <c r="A63" s="5" t="s">
        <v>6</v>
      </c>
      <c r="B63" s="8"/>
      <c r="C63" s="8"/>
      <c r="D63" s="8"/>
      <c r="E63" s="8"/>
      <c r="F63" s="8">
        <f t="shared" ref="F63:F70" si="7">(F27/1000)/$B$77</f>
        <v>2.1433408577878104E-2</v>
      </c>
    </row>
    <row r="64" spans="1:6">
      <c r="A64" s="5" t="s">
        <v>7</v>
      </c>
      <c r="B64" s="8"/>
      <c r="C64" s="8"/>
      <c r="D64" s="8"/>
      <c r="E64" s="8"/>
      <c r="F64" s="8">
        <f t="shared" si="7"/>
        <v>1.622936882530562E-3</v>
      </c>
    </row>
    <row r="65" spans="1:6">
      <c r="A65" s="5" t="s">
        <v>8</v>
      </c>
      <c r="B65" s="8"/>
      <c r="C65" s="8"/>
      <c r="D65" s="8"/>
      <c r="E65" s="8"/>
      <c r="F65" s="8">
        <f t="shared" si="7"/>
        <v>0</v>
      </c>
    </row>
    <row r="66" spans="1:6">
      <c r="A66" s="5" t="s">
        <v>9</v>
      </c>
      <c r="B66" s="8"/>
      <c r="C66" s="8"/>
      <c r="D66" s="8"/>
      <c r="E66" s="8"/>
      <c r="F66" s="8">
        <f t="shared" si="7"/>
        <v>0</v>
      </c>
    </row>
    <row r="67" spans="1:6">
      <c r="A67" s="5" t="s">
        <v>10</v>
      </c>
      <c r="B67" s="8"/>
      <c r="C67" s="8"/>
      <c r="D67" s="8"/>
      <c r="E67" s="8"/>
      <c r="F67" s="8">
        <f t="shared" si="7"/>
        <v>0</v>
      </c>
    </row>
    <row r="68" spans="1:6">
      <c r="A68" s="5" t="s">
        <v>11</v>
      </c>
      <c r="B68" s="8"/>
      <c r="C68" s="8"/>
      <c r="D68" s="8"/>
      <c r="E68" s="8"/>
      <c r="F68" s="8">
        <f t="shared" si="7"/>
        <v>0</v>
      </c>
    </row>
    <row r="69" spans="1:6">
      <c r="A69" s="5" t="s">
        <v>12</v>
      </c>
      <c r="B69" s="8"/>
      <c r="C69" s="8"/>
      <c r="D69" s="8"/>
      <c r="E69" s="8"/>
      <c r="F69" s="8">
        <f t="shared" si="7"/>
        <v>0</v>
      </c>
    </row>
    <row r="70" spans="1:6">
      <c r="A70" s="5" t="s">
        <v>13</v>
      </c>
      <c r="B70" s="8"/>
      <c r="C70" s="8"/>
      <c r="D70" s="8"/>
      <c r="E70" s="8"/>
      <c r="F70" s="8">
        <f t="shared" si="7"/>
        <v>0</v>
      </c>
    </row>
    <row r="71" spans="1:6">
      <c r="A71" s="47" t="s">
        <v>4</v>
      </c>
      <c r="B71" s="49"/>
      <c r="C71" s="49"/>
      <c r="D71" s="49"/>
      <c r="E71" s="49"/>
      <c r="F71" s="49">
        <f t="shared" ref="F71" si="8">SUM(F62:F70)</f>
        <v>2.4563308023804638E-2</v>
      </c>
    </row>
    <row r="72" spans="1:6">
      <c r="A72" s="1"/>
      <c r="B72" s="9"/>
    </row>
    <row r="73" spans="1:6">
      <c r="A73" s="118" t="s">
        <v>852</v>
      </c>
      <c r="B73" s="119"/>
      <c r="C73" s="120"/>
      <c r="D73" s="120"/>
    </row>
    <row r="74" spans="1:6">
      <c r="A74" s="136" t="s">
        <v>853</v>
      </c>
      <c r="B74" s="136" t="s">
        <v>48</v>
      </c>
      <c r="C74" s="136" t="s">
        <v>49</v>
      </c>
      <c r="D74" s="136" t="s">
        <v>828</v>
      </c>
    </row>
    <row r="75" spans="1:6">
      <c r="A75" s="122" t="s">
        <v>315</v>
      </c>
      <c r="B75" s="123">
        <f>'IMF WEO_Data'!AS484*1000</f>
        <v>107220</v>
      </c>
      <c r="C75" s="123" t="s">
        <v>140</v>
      </c>
      <c r="D75" s="122">
        <v>2019</v>
      </c>
    </row>
    <row r="76" spans="1:6">
      <c r="A76" s="122" t="s">
        <v>316</v>
      </c>
      <c r="B76" s="123">
        <f>'GNI data (WDI)'!R469</f>
        <v>115735.1</v>
      </c>
      <c r="C76" s="123" t="s">
        <v>314</v>
      </c>
      <c r="D76" s="122">
        <v>2019</v>
      </c>
    </row>
    <row r="77" spans="1:6">
      <c r="A77" s="122" t="s">
        <v>837</v>
      </c>
      <c r="B77" s="123">
        <f>'IMF WEO_Data'!AS509*1000</f>
        <v>34111</v>
      </c>
      <c r="C77" s="123" t="s">
        <v>140</v>
      </c>
      <c r="D77" s="122">
        <v>2019</v>
      </c>
    </row>
    <row r="78" spans="1:6">
      <c r="A78" s="122" t="s">
        <v>847</v>
      </c>
      <c r="B78" s="124">
        <f>B77/B75</f>
        <v>0.31814027233725051</v>
      </c>
      <c r="C78" s="125" t="str">
        <f>C77</f>
        <v>IMF WEO October 2021</v>
      </c>
      <c r="D78" s="122">
        <f>D77</f>
        <v>2019</v>
      </c>
    </row>
    <row r="79" spans="1:6">
      <c r="B79" s="71"/>
    </row>
    <row r="81" spans="1:1" hidden="1">
      <c r="A81" s="1" t="s">
        <v>36</v>
      </c>
    </row>
    <row r="82" spans="1:1" hidden="1">
      <c r="A82" t="s">
        <v>33</v>
      </c>
    </row>
    <row r="83" spans="1:1" hidden="1">
      <c r="A83" t="s">
        <v>34</v>
      </c>
    </row>
    <row r="84" spans="1:1" hidden="1">
      <c r="A84" t="s">
        <v>35</v>
      </c>
    </row>
  </sheetData>
  <mergeCells count="3">
    <mergeCell ref="B7:B10"/>
    <mergeCell ref="C7:C10"/>
    <mergeCell ref="E7:E10"/>
  </mergeCells>
  <dataValidations count="3">
    <dataValidation type="list" allowBlank="1" showInputMessage="1" showErrorMessage="1" sqref="G7:G10" xr:uid="{7C668F8D-AF10-BE42-83F5-C50AE0285E09}">
      <formula1>$A$26:$A$34</formula1>
    </dataValidation>
    <dataValidation type="list" allowBlank="1" showInputMessage="1" showErrorMessage="1" sqref="E6:G6" xr:uid="{9B4813C6-DDF2-0B47-9A75-559D69480021}">
      <formula1>$A$4:$A$4</formula1>
    </dataValidation>
    <dataValidation type="list" allowBlank="1" showInputMessage="1" showErrorMessage="1" sqref="F7:F10" xr:uid="{BE3617CB-F8CF-5D48-A62F-87959D283A6C}">
      <formula1>$A$14:$A$19</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ABE4-B3E6-2341-87D1-8D76E127B330}">
  <sheetPr filterMode="1">
    <tabColor theme="1" tint="0.499984740745262"/>
  </sheetPr>
  <dimension ref="A1:BA523"/>
  <sheetViews>
    <sheetView workbookViewId="0">
      <pane xSplit="4" ySplit="1" topLeftCell="AN30" activePane="bottomRight" state="frozen"/>
      <selection pane="topRight" activeCell="E1" sqref="E1"/>
      <selection pane="bottomLeft" activeCell="A2" sqref="A2"/>
      <selection pane="bottomRight" activeCell="AU550" sqref="AU550"/>
    </sheetView>
  </sheetViews>
  <sheetFormatPr defaultColWidth="11" defaultRowHeight="15.75"/>
  <cols>
    <col min="2" max="2" width="54.125" customWidth="1"/>
    <col min="3" max="3" width="24.375" customWidth="1"/>
    <col min="4" max="4" width="12.625" customWidth="1"/>
    <col min="44" max="47" width="10.875" style="2"/>
  </cols>
  <sheetData>
    <row r="1" spans="1:53" s="24" customFormat="1">
      <c r="A1" s="24" t="s">
        <v>278</v>
      </c>
      <c r="B1" s="24" t="s">
        <v>277</v>
      </c>
      <c r="C1" s="24" t="s">
        <v>190</v>
      </c>
      <c r="D1" s="24" t="s">
        <v>276</v>
      </c>
      <c r="E1" s="24" t="s">
        <v>275</v>
      </c>
      <c r="F1" s="24">
        <v>1980</v>
      </c>
      <c r="G1" s="24">
        <v>1981</v>
      </c>
      <c r="H1" s="24">
        <v>1982</v>
      </c>
      <c r="I1" s="24">
        <v>1983</v>
      </c>
      <c r="J1" s="24">
        <v>1984</v>
      </c>
      <c r="K1" s="24">
        <v>1985</v>
      </c>
      <c r="L1" s="24">
        <v>1986</v>
      </c>
      <c r="M1" s="24">
        <v>1987</v>
      </c>
      <c r="N1" s="24">
        <v>1988</v>
      </c>
      <c r="O1" s="24">
        <v>1989</v>
      </c>
      <c r="P1" s="24">
        <v>1990</v>
      </c>
      <c r="Q1" s="24">
        <v>1991</v>
      </c>
      <c r="R1" s="24">
        <v>1992</v>
      </c>
      <c r="S1" s="24">
        <v>1993</v>
      </c>
      <c r="T1" s="24">
        <v>1994</v>
      </c>
      <c r="U1" s="24">
        <v>1995</v>
      </c>
      <c r="V1" s="24">
        <v>1996</v>
      </c>
      <c r="W1" s="24">
        <v>1997</v>
      </c>
      <c r="X1" s="24">
        <v>1998</v>
      </c>
      <c r="Y1" s="24">
        <v>1999</v>
      </c>
      <c r="Z1" s="24">
        <v>2000</v>
      </c>
      <c r="AA1" s="24">
        <v>2001</v>
      </c>
      <c r="AB1" s="24">
        <v>2002</v>
      </c>
      <c r="AC1" s="24">
        <v>2003</v>
      </c>
      <c r="AD1" s="24">
        <v>2004</v>
      </c>
      <c r="AE1" s="24">
        <v>2005</v>
      </c>
      <c r="AF1" s="24">
        <v>2006</v>
      </c>
      <c r="AG1" s="24">
        <v>2007</v>
      </c>
      <c r="AH1" s="24">
        <v>2008</v>
      </c>
      <c r="AI1" s="24">
        <v>2009</v>
      </c>
      <c r="AJ1" s="24">
        <v>2010</v>
      </c>
      <c r="AK1" s="24">
        <v>2011</v>
      </c>
      <c r="AL1" s="24">
        <v>2012</v>
      </c>
      <c r="AM1" s="24">
        <v>2013</v>
      </c>
      <c r="AN1" s="24">
        <v>2014</v>
      </c>
      <c r="AO1" s="24">
        <v>2015</v>
      </c>
      <c r="AP1" s="24">
        <v>2016</v>
      </c>
      <c r="AQ1" s="24">
        <v>2017</v>
      </c>
      <c r="AR1" s="44">
        <v>2018</v>
      </c>
      <c r="AS1" s="44">
        <v>2019</v>
      </c>
      <c r="AT1" s="44">
        <v>2020</v>
      </c>
      <c r="AU1" s="44">
        <v>2021</v>
      </c>
      <c r="AV1" s="24">
        <v>2022</v>
      </c>
      <c r="AW1" s="24">
        <v>2023</v>
      </c>
      <c r="AX1" s="24">
        <v>2024</v>
      </c>
      <c r="AY1" s="24">
        <v>2025</v>
      </c>
      <c r="AZ1" s="24">
        <v>2026</v>
      </c>
      <c r="BA1" s="24" t="s">
        <v>274</v>
      </c>
    </row>
    <row r="2" spans="1:53" hidden="1">
      <c r="A2" t="s">
        <v>38</v>
      </c>
      <c r="B2" t="s">
        <v>200</v>
      </c>
      <c r="C2" t="s">
        <v>150</v>
      </c>
      <c r="D2" t="s">
        <v>147</v>
      </c>
      <c r="E2" t="s">
        <v>273</v>
      </c>
      <c r="F2">
        <v>4.1980000000000004</v>
      </c>
      <c r="G2">
        <v>4.45</v>
      </c>
      <c r="H2">
        <v>4.4020000000000001</v>
      </c>
      <c r="I2">
        <v>4.2160000000000002</v>
      </c>
      <c r="J2">
        <v>4.6429999999999998</v>
      </c>
      <c r="K2">
        <v>4.4669999999999996</v>
      </c>
      <c r="L2">
        <v>4.7619999999999996</v>
      </c>
      <c r="M2">
        <v>4.4189999999999996</v>
      </c>
      <c r="N2">
        <v>4.5720000000000001</v>
      </c>
      <c r="O2">
        <v>5.2069999999999999</v>
      </c>
      <c r="P2">
        <v>5.51</v>
      </c>
      <c r="Q2">
        <v>5.3609999999999998</v>
      </c>
      <c r="R2">
        <v>5.6879999999999997</v>
      </c>
      <c r="S2">
        <v>5.8360000000000003</v>
      </c>
      <c r="T2">
        <v>6.133</v>
      </c>
      <c r="U2">
        <v>6.2930000000000001</v>
      </c>
      <c r="V2">
        <v>6.5949999999999998</v>
      </c>
      <c r="W2">
        <v>6.4370000000000003</v>
      </c>
      <c r="X2">
        <v>6.52</v>
      </c>
      <c r="Y2">
        <v>7.0880000000000001</v>
      </c>
      <c r="Z2">
        <v>6.9669999999999996</v>
      </c>
      <c r="AA2">
        <v>7.0990000000000002</v>
      </c>
      <c r="AB2">
        <v>7.327</v>
      </c>
      <c r="AC2">
        <v>7.3849999999999998</v>
      </c>
      <c r="AD2">
        <v>7.7839999999999998</v>
      </c>
      <c r="AE2">
        <v>7.6829999999999998</v>
      </c>
      <c r="AF2">
        <v>7.8289999999999997</v>
      </c>
      <c r="AG2">
        <v>7.758</v>
      </c>
      <c r="AH2">
        <v>7.8360000000000003</v>
      </c>
      <c r="AI2">
        <v>7.726</v>
      </c>
      <c r="AJ2">
        <v>7.9580000000000002</v>
      </c>
      <c r="AK2">
        <v>8.173</v>
      </c>
      <c r="AL2">
        <v>8.2880000000000003</v>
      </c>
      <c r="AM2">
        <v>8.6809999999999992</v>
      </c>
      <c r="AN2">
        <v>9.1669999999999998</v>
      </c>
      <c r="AO2">
        <v>9.58</v>
      </c>
      <c r="AP2">
        <v>9.8140000000000001</v>
      </c>
      <c r="AQ2">
        <v>10.339</v>
      </c>
      <c r="AR2" s="2">
        <v>10.734</v>
      </c>
      <c r="AS2" s="2">
        <v>10.686</v>
      </c>
      <c r="AT2" s="2">
        <v>9.0050000000000008</v>
      </c>
      <c r="AU2" s="2">
        <v>8.6449999999999996</v>
      </c>
      <c r="AV2">
        <v>9.1809999999999992</v>
      </c>
      <c r="AW2">
        <v>9.9390000000000001</v>
      </c>
      <c r="AX2">
        <v>10.577999999999999</v>
      </c>
      <c r="AY2">
        <v>11.053000000000001</v>
      </c>
      <c r="AZ2">
        <v>11.423999999999999</v>
      </c>
      <c r="BA2">
        <v>2020</v>
      </c>
    </row>
    <row r="3" spans="1:53" hidden="1">
      <c r="A3" t="s">
        <v>38</v>
      </c>
      <c r="B3" t="s">
        <v>200</v>
      </c>
      <c r="C3" t="s">
        <v>170</v>
      </c>
      <c r="E3" t="s">
        <v>199</v>
      </c>
      <c r="F3">
        <v>-1.694</v>
      </c>
      <c r="G3">
        <v>6.0039999999999996</v>
      </c>
      <c r="H3">
        <v>-1.0920000000000001</v>
      </c>
      <c r="I3">
        <v>-4.2119999999999997</v>
      </c>
      <c r="J3">
        <v>10.106999999999999</v>
      </c>
      <c r="K3">
        <v>-3.774</v>
      </c>
      <c r="L3">
        <v>6.5960000000000001</v>
      </c>
      <c r="M3">
        <v>-7.194</v>
      </c>
      <c r="N3">
        <v>3.4620000000000002</v>
      </c>
      <c r="O3">
        <v>13.888</v>
      </c>
      <c r="P3">
        <v>5.8019999999999996</v>
      </c>
      <c r="Q3">
        <v>-2.7</v>
      </c>
      <c r="R3">
        <v>6.1</v>
      </c>
      <c r="S3">
        <v>2.6</v>
      </c>
      <c r="T3">
        <v>5.0999999999999996</v>
      </c>
      <c r="U3">
        <v>2.6</v>
      </c>
      <c r="V3">
        <v>4.8</v>
      </c>
      <c r="W3">
        <v>-2.4</v>
      </c>
      <c r="X3">
        <v>1.3</v>
      </c>
      <c r="Y3">
        <v>8.6999999999999993</v>
      </c>
      <c r="Z3">
        <v>-1.7</v>
      </c>
      <c r="AA3">
        <v>1.9</v>
      </c>
      <c r="AB3">
        <v>3.2</v>
      </c>
      <c r="AC3">
        <v>0.8</v>
      </c>
      <c r="AD3">
        <v>5.4</v>
      </c>
      <c r="AE3">
        <v>-1.3</v>
      </c>
      <c r="AF3">
        <v>1.9</v>
      </c>
      <c r="AG3">
        <v>-0.9</v>
      </c>
      <c r="AH3">
        <v>1</v>
      </c>
      <c r="AI3">
        <v>-1.4</v>
      </c>
      <c r="AJ3">
        <v>3</v>
      </c>
      <c r="AK3">
        <v>2.7</v>
      </c>
      <c r="AL3">
        <v>1.411</v>
      </c>
      <c r="AM3">
        <v>4.734</v>
      </c>
      <c r="AN3">
        <v>5.6040000000000001</v>
      </c>
      <c r="AO3">
        <v>4.5019999999999998</v>
      </c>
      <c r="AP3">
        <v>2.4449999999999998</v>
      </c>
      <c r="AQ3">
        <v>5.3540000000000001</v>
      </c>
      <c r="AR3" s="2">
        <v>3.8130000000000002</v>
      </c>
      <c r="AS3" s="2">
        <v>-0.44500000000000001</v>
      </c>
      <c r="AT3" s="2">
        <v>-15.725</v>
      </c>
      <c r="AU3" s="2">
        <v>-3.9969999999999999</v>
      </c>
      <c r="AV3">
        <v>6.1950000000000003</v>
      </c>
      <c r="AW3">
        <v>8.2590000000000003</v>
      </c>
      <c r="AX3">
        <v>6.4269999999999996</v>
      </c>
      <c r="AY3">
        <v>4.49</v>
      </c>
      <c r="AZ3">
        <v>3.36</v>
      </c>
      <c r="BA3">
        <v>2020</v>
      </c>
    </row>
    <row r="4" spans="1:53" hidden="1">
      <c r="A4" t="s">
        <v>38</v>
      </c>
      <c r="B4" t="s">
        <v>198</v>
      </c>
      <c r="C4" t="s">
        <v>150</v>
      </c>
      <c r="D4" t="s">
        <v>147</v>
      </c>
      <c r="E4" t="s">
        <v>273</v>
      </c>
      <c r="F4">
        <v>1.0660000000000001</v>
      </c>
      <c r="G4">
        <v>1.1439999999999999</v>
      </c>
      <c r="H4">
        <v>1.206</v>
      </c>
      <c r="I4">
        <v>1.2370000000000001</v>
      </c>
      <c r="J4">
        <v>1.381</v>
      </c>
      <c r="K4">
        <v>1.4259999999999999</v>
      </c>
      <c r="L4">
        <v>1.583</v>
      </c>
      <c r="M4">
        <v>1.587</v>
      </c>
      <c r="N4">
        <v>1.72</v>
      </c>
      <c r="O4">
        <v>1.9</v>
      </c>
      <c r="P4">
        <v>2.145</v>
      </c>
      <c r="Q4">
        <v>2.2120000000000002</v>
      </c>
      <c r="R4">
        <v>2.4940000000000002</v>
      </c>
      <c r="S4">
        <v>2.7309999999999999</v>
      </c>
      <c r="T4">
        <v>2.895</v>
      </c>
      <c r="U4">
        <v>3.0019999999999998</v>
      </c>
      <c r="V4">
        <v>3.2370000000000001</v>
      </c>
      <c r="W4">
        <v>3.2749999999999999</v>
      </c>
      <c r="X4">
        <v>3.5659999999999998</v>
      </c>
      <c r="Y4">
        <v>4.1440000000000001</v>
      </c>
      <c r="Z4">
        <v>3.883</v>
      </c>
      <c r="AA4">
        <v>4.0940000000000003</v>
      </c>
      <c r="AB4">
        <v>4.3650000000000002</v>
      </c>
      <c r="AC4">
        <v>4.7560000000000002</v>
      </c>
      <c r="AD4">
        <v>5.12</v>
      </c>
      <c r="AE4">
        <v>5.508</v>
      </c>
      <c r="AF4">
        <v>5.819</v>
      </c>
      <c r="AG4">
        <v>5.94</v>
      </c>
      <c r="AH4">
        <v>6.0819999999999999</v>
      </c>
      <c r="AI4">
        <v>6.0819999999999999</v>
      </c>
      <c r="AJ4">
        <v>6.5259999999999998</v>
      </c>
      <c r="AK4">
        <v>7.3319999999999999</v>
      </c>
      <c r="AL4">
        <v>7.7009999999999996</v>
      </c>
      <c r="AM4">
        <v>8.3580000000000005</v>
      </c>
      <c r="AN4">
        <v>9.1669999999999998</v>
      </c>
      <c r="AO4">
        <v>9.8219999999999992</v>
      </c>
      <c r="AP4">
        <v>10.327</v>
      </c>
      <c r="AQ4">
        <v>11.065</v>
      </c>
      <c r="AR4" s="2">
        <v>11.651</v>
      </c>
      <c r="AS4" s="2">
        <v>11.874000000000001</v>
      </c>
      <c r="AT4" s="2">
        <v>9.7469999999999999</v>
      </c>
      <c r="AU4" s="2">
        <v>9.4600000000000009</v>
      </c>
      <c r="AV4">
        <v>10.217000000000001</v>
      </c>
      <c r="AW4">
        <v>11.292999999999999</v>
      </c>
      <c r="AX4">
        <v>12.282999999999999</v>
      </c>
      <c r="AY4">
        <v>13.117000000000001</v>
      </c>
      <c r="AZ4">
        <v>13.856</v>
      </c>
      <c r="BA4">
        <v>2020</v>
      </c>
    </row>
    <row r="5" spans="1:53" hidden="1">
      <c r="A5" t="s">
        <v>38</v>
      </c>
      <c r="B5" t="s">
        <v>198</v>
      </c>
      <c r="C5" t="s">
        <v>148</v>
      </c>
      <c r="D5" t="s">
        <v>147</v>
      </c>
      <c r="E5" t="s">
        <v>184</v>
      </c>
      <c r="F5">
        <v>1.3029999999999999</v>
      </c>
      <c r="G5">
        <v>1.339</v>
      </c>
      <c r="H5">
        <v>1.2929999999999999</v>
      </c>
      <c r="I5">
        <v>1.2170000000000001</v>
      </c>
      <c r="J5">
        <v>1.276</v>
      </c>
      <c r="K5">
        <v>1.236</v>
      </c>
      <c r="L5">
        <v>1.3979999999999999</v>
      </c>
      <c r="M5">
        <v>1.276</v>
      </c>
      <c r="N5">
        <v>1.202</v>
      </c>
      <c r="O5">
        <v>1.2809999999999999</v>
      </c>
      <c r="P5">
        <v>1.448</v>
      </c>
      <c r="Q5">
        <v>1.5</v>
      </c>
      <c r="R5">
        <v>1.659</v>
      </c>
      <c r="S5">
        <v>1.772</v>
      </c>
      <c r="T5">
        <v>1.9770000000000001</v>
      </c>
      <c r="U5">
        <v>2.1339999999999999</v>
      </c>
      <c r="V5">
        <v>2.3069999999999999</v>
      </c>
      <c r="W5">
        <v>2.2679999999999998</v>
      </c>
      <c r="X5">
        <v>1.7949999999999999</v>
      </c>
      <c r="Y5">
        <v>2.1040000000000001</v>
      </c>
      <c r="Z5">
        <v>1.8240000000000001</v>
      </c>
      <c r="AA5">
        <v>1.798</v>
      </c>
      <c r="AB5">
        <v>1.996</v>
      </c>
      <c r="AC5">
        <v>2.5089999999999999</v>
      </c>
      <c r="AD5">
        <v>2.9540000000000002</v>
      </c>
      <c r="AE5">
        <v>3.2570000000000001</v>
      </c>
      <c r="AF5">
        <v>3.3610000000000002</v>
      </c>
      <c r="AG5">
        <v>3.6880000000000002</v>
      </c>
      <c r="AH5">
        <v>3.8159999999999998</v>
      </c>
      <c r="AI5">
        <v>3.1059999999999999</v>
      </c>
      <c r="AJ5">
        <v>3.4020000000000001</v>
      </c>
      <c r="AK5">
        <v>4.0940000000000003</v>
      </c>
      <c r="AL5">
        <v>4.3029999999999999</v>
      </c>
      <c r="AM5">
        <v>4.5389999999999997</v>
      </c>
      <c r="AN5">
        <v>4.8570000000000002</v>
      </c>
      <c r="AO5">
        <v>4.6820000000000004</v>
      </c>
      <c r="AP5">
        <v>4.93</v>
      </c>
      <c r="AQ5">
        <v>5.3529999999999998</v>
      </c>
      <c r="AR5" s="2">
        <v>5.5810000000000004</v>
      </c>
      <c r="AS5" s="2">
        <v>5.4960000000000004</v>
      </c>
      <c r="AT5" s="2">
        <v>4.4939999999999998</v>
      </c>
      <c r="AU5" s="2">
        <v>4.6390000000000002</v>
      </c>
      <c r="AV5">
        <v>5.01</v>
      </c>
      <c r="AW5">
        <v>5.5369999999999999</v>
      </c>
      <c r="AX5">
        <v>6.0229999999999997</v>
      </c>
      <c r="AY5">
        <v>6.4320000000000004</v>
      </c>
      <c r="AZ5">
        <v>6.7939999999999996</v>
      </c>
      <c r="BA5">
        <v>2020</v>
      </c>
    </row>
    <row r="6" spans="1:53" hidden="1">
      <c r="A6" t="s">
        <v>38</v>
      </c>
      <c r="B6" t="s">
        <v>198</v>
      </c>
      <c r="C6" t="s">
        <v>191</v>
      </c>
      <c r="D6" t="s">
        <v>147</v>
      </c>
      <c r="E6" t="s">
        <v>184</v>
      </c>
      <c r="F6">
        <v>1.7090000000000001</v>
      </c>
      <c r="G6">
        <v>1.9830000000000001</v>
      </c>
      <c r="H6">
        <v>2.0819999999999999</v>
      </c>
      <c r="I6">
        <v>2.073</v>
      </c>
      <c r="J6">
        <v>2.3639999999999999</v>
      </c>
      <c r="K6">
        <v>2.347</v>
      </c>
      <c r="L6">
        <v>2.552</v>
      </c>
      <c r="M6">
        <v>2.427</v>
      </c>
      <c r="N6">
        <v>2.6</v>
      </c>
      <c r="O6">
        <v>3.077</v>
      </c>
      <c r="P6">
        <v>3.3769999999999998</v>
      </c>
      <c r="Q6">
        <v>3.3969999999999998</v>
      </c>
      <c r="R6">
        <v>3.6869999999999998</v>
      </c>
      <c r="S6">
        <v>3.8719999999999999</v>
      </c>
      <c r="T6">
        <v>4.157</v>
      </c>
      <c r="U6">
        <v>4.3540000000000001</v>
      </c>
      <c r="V6">
        <v>4.6470000000000002</v>
      </c>
      <c r="W6">
        <v>4.6130000000000004</v>
      </c>
      <c r="X6">
        <v>4.726</v>
      </c>
      <c r="Y6">
        <v>5.2089999999999996</v>
      </c>
      <c r="Z6">
        <v>5.2370000000000001</v>
      </c>
      <c r="AA6">
        <v>5.4569999999999999</v>
      </c>
      <c r="AB6">
        <v>5.7190000000000003</v>
      </c>
      <c r="AC6">
        <v>5.8780000000000001</v>
      </c>
      <c r="AD6">
        <v>6.3620000000000001</v>
      </c>
      <c r="AE6">
        <v>6.476</v>
      </c>
      <c r="AF6">
        <v>6.8029999999999999</v>
      </c>
      <c r="AG6">
        <v>6.9240000000000004</v>
      </c>
      <c r="AH6">
        <v>7.1269999999999998</v>
      </c>
      <c r="AI6">
        <v>7.0730000000000004</v>
      </c>
      <c r="AJ6">
        <v>7.3719999999999999</v>
      </c>
      <c r="AK6">
        <v>7.7290000000000001</v>
      </c>
      <c r="AL6">
        <v>8.2829999999999995</v>
      </c>
      <c r="AM6">
        <v>8.9420000000000002</v>
      </c>
      <c r="AN6">
        <v>9.8320000000000007</v>
      </c>
      <c r="AO6">
        <v>10.782</v>
      </c>
      <c r="AP6">
        <v>11.02</v>
      </c>
      <c r="AQ6">
        <v>11.784000000000001</v>
      </c>
      <c r="AR6" s="2">
        <v>12.525</v>
      </c>
      <c r="AS6" s="2">
        <v>12.692</v>
      </c>
      <c r="AT6" s="2">
        <v>10.826000000000001</v>
      </c>
      <c r="AU6" s="2">
        <v>10.766999999999999</v>
      </c>
      <c r="AV6">
        <v>11.749000000000001</v>
      </c>
      <c r="AW6">
        <v>13.022</v>
      </c>
      <c r="AX6">
        <v>14.175000000000001</v>
      </c>
      <c r="AY6">
        <v>15.132999999999999</v>
      </c>
      <c r="AZ6">
        <v>15.965999999999999</v>
      </c>
      <c r="BA6">
        <v>2020</v>
      </c>
    </row>
    <row r="7" spans="1:53" hidden="1">
      <c r="A7" t="s">
        <v>38</v>
      </c>
      <c r="B7" t="s">
        <v>197</v>
      </c>
      <c r="C7" t="s">
        <v>178</v>
      </c>
      <c r="E7" t="s">
        <v>196</v>
      </c>
      <c r="F7">
        <v>25.384</v>
      </c>
      <c r="G7">
        <v>25.706</v>
      </c>
      <c r="H7">
        <v>27.4</v>
      </c>
      <c r="I7">
        <v>29.344999999999999</v>
      </c>
      <c r="J7">
        <v>29.757000000000001</v>
      </c>
      <c r="K7">
        <v>31.922999999999998</v>
      </c>
      <c r="L7">
        <v>33.250999999999998</v>
      </c>
      <c r="M7">
        <v>35.914000000000001</v>
      </c>
      <c r="N7">
        <v>37.612000000000002</v>
      </c>
      <c r="O7">
        <v>36.493000000000002</v>
      </c>
      <c r="P7">
        <v>38.93</v>
      </c>
      <c r="Q7">
        <v>41.262999999999998</v>
      </c>
      <c r="R7">
        <v>43.847999999999999</v>
      </c>
      <c r="S7">
        <v>46.805999999999997</v>
      </c>
      <c r="T7">
        <v>47.2</v>
      </c>
      <c r="U7">
        <v>47.698999999999998</v>
      </c>
      <c r="V7">
        <v>49.081000000000003</v>
      </c>
      <c r="W7">
        <v>50.878</v>
      </c>
      <c r="X7">
        <v>54.688000000000002</v>
      </c>
      <c r="Y7">
        <v>58.466000000000001</v>
      </c>
      <c r="Z7">
        <v>55.738</v>
      </c>
      <c r="AA7">
        <v>57.667999999999999</v>
      </c>
      <c r="AB7">
        <v>59.582000000000001</v>
      </c>
      <c r="AC7">
        <v>64.400999999999996</v>
      </c>
      <c r="AD7">
        <v>65.78</v>
      </c>
      <c r="AE7">
        <v>71.688999999999993</v>
      </c>
      <c r="AF7">
        <v>74.325000000000003</v>
      </c>
      <c r="AG7">
        <v>76.558999999999997</v>
      </c>
      <c r="AH7">
        <v>77.623000000000005</v>
      </c>
      <c r="AI7">
        <v>78.712999999999994</v>
      </c>
      <c r="AJ7">
        <v>82.007000000000005</v>
      </c>
      <c r="AK7">
        <v>89.712999999999994</v>
      </c>
      <c r="AL7">
        <v>92.921000000000006</v>
      </c>
      <c r="AM7">
        <v>96.286000000000001</v>
      </c>
      <c r="AN7">
        <v>100</v>
      </c>
      <c r="AO7">
        <v>102.53</v>
      </c>
      <c r="AP7">
        <v>105.23099999999999</v>
      </c>
      <c r="AQ7">
        <v>107.018</v>
      </c>
      <c r="AR7" s="2">
        <v>108.544</v>
      </c>
      <c r="AS7" s="2">
        <v>111.121</v>
      </c>
      <c r="AT7" s="2">
        <v>108.233</v>
      </c>
      <c r="AU7" s="2">
        <v>109.423</v>
      </c>
      <c r="AV7">
        <v>111.283</v>
      </c>
      <c r="AW7">
        <v>113.62</v>
      </c>
      <c r="AX7">
        <v>116.12</v>
      </c>
      <c r="AY7">
        <v>118.675</v>
      </c>
      <c r="AZ7">
        <v>121.285</v>
      </c>
      <c r="BA7">
        <v>2020</v>
      </c>
    </row>
    <row r="8" spans="1:53" hidden="1">
      <c r="A8" t="s">
        <v>38</v>
      </c>
      <c r="B8" t="s">
        <v>195</v>
      </c>
      <c r="C8" t="s">
        <v>150</v>
      </c>
      <c r="D8" t="s">
        <v>190</v>
      </c>
      <c r="E8" t="s">
        <v>193</v>
      </c>
      <c r="F8" s="43">
        <v>6625.3819999999996</v>
      </c>
      <c r="G8" s="43">
        <v>6855.8710000000001</v>
      </c>
      <c r="H8" s="43">
        <v>6608.0069999999996</v>
      </c>
      <c r="I8" s="43">
        <v>6172.8180000000002</v>
      </c>
      <c r="J8" s="43">
        <v>6653.674</v>
      </c>
      <c r="K8" s="43">
        <v>6303.4769999999999</v>
      </c>
      <c r="L8" s="43">
        <v>6657.6850000000004</v>
      </c>
      <c r="M8" s="43">
        <v>6154.2209999999995</v>
      </c>
      <c r="N8" s="43">
        <v>6359.9440000000004</v>
      </c>
      <c r="O8" s="43">
        <v>7101.4949999999999</v>
      </c>
      <c r="P8" s="43">
        <v>7452.875</v>
      </c>
      <c r="Q8" s="43">
        <v>7193.5529999999999</v>
      </c>
      <c r="R8" s="43">
        <v>7571.701</v>
      </c>
      <c r="S8" s="43">
        <v>7707.31</v>
      </c>
      <c r="T8" s="43">
        <v>8037.0119999999997</v>
      </c>
      <c r="U8" s="43">
        <v>8181.9650000000001</v>
      </c>
      <c r="V8" s="43">
        <v>8508.6509999999998</v>
      </c>
      <c r="W8" s="43">
        <v>8244.3029999999999</v>
      </c>
      <c r="X8" s="43">
        <v>8291.4330000000009</v>
      </c>
      <c r="Y8" s="43">
        <v>8948.4490000000005</v>
      </c>
      <c r="Z8" s="43">
        <v>8733.9779999999992</v>
      </c>
      <c r="AA8" s="43">
        <v>8837.2849999999999</v>
      </c>
      <c r="AB8" s="43">
        <v>9056.34</v>
      </c>
      <c r="AC8" s="43">
        <v>9065.4330000000009</v>
      </c>
      <c r="AD8" s="43">
        <v>9489.1090000000004</v>
      </c>
      <c r="AE8" s="43">
        <v>9301.6380000000008</v>
      </c>
      <c r="AF8" s="43">
        <v>9413.9279999999999</v>
      </c>
      <c r="AG8" s="43">
        <v>9266.2039999999997</v>
      </c>
      <c r="AH8" s="43">
        <v>9313.8289999999997</v>
      </c>
      <c r="AI8" s="43">
        <v>9139.4549999999999</v>
      </c>
      <c r="AJ8" s="43">
        <v>9368.77</v>
      </c>
      <c r="AK8" s="43">
        <v>9576.0849999999991</v>
      </c>
      <c r="AL8" s="43">
        <v>9665.384</v>
      </c>
      <c r="AM8" s="43">
        <v>10075.396000000001</v>
      </c>
      <c r="AN8" s="43">
        <v>10590.207</v>
      </c>
      <c r="AO8" s="43">
        <v>11018.013999999999</v>
      </c>
      <c r="AP8" s="43">
        <v>11188.107</v>
      </c>
      <c r="AQ8" s="43">
        <v>11684.316999999999</v>
      </c>
      <c r="AR8" s="45">
        <v>12062.89</v>
      </c>
      <c r="AS8" s="45">
        <v>11942.928</v>
      </c>
      <c r="AT8" s="45">
        <v>10009.433000000001</v>
      </c>
      <c r="AU8" s="45">
        <v>9556.3140000000003</v>
      </c>
      <c r="AV8" s="43">
        <v>10092.394</v>
      </c>
      <c r="AW8" s="43">
        <v>10865.655000000001</v>
      </c>
      <c r="AX8" s="43">
        <v>11500.236999999999</v>
      </c>
      <c r="AY8" s="43">
        <v>11950.308999999999</v>
      </c>
      <c r="AZ8" s="43">
        <v>12284.383</v>
      </c>
      <c r="BA8">
        <v>2017</v>
      </c>
    </row>
    <row r="9" spans="1:53" hidden="1">
      <c r="A9" t="s">
        <v>38</v>
      </c>
      <c r="B9" t="s">
        <v>195</v>
      </c>
      <c r="C9" t="s">
        <v>194</v>
      </c>
      <c r="D9" t="s">
        <v>190</v>
      </c>
      <c r="E9" t="s">
        <v>193</v>
      </c>
      <c r="F9" s="43">
        <v>7550.9309999999996</v>
      </c>
      <c r="G9" s="43">
        <v>7813.6189999999997</v>
      </c>
      <c r="H9" s="43">
        <v>7531.1289999999999</v>
      </c>
      <c r="I9" s="43">
        <v>7035.1450000000004</v>
      </c>
      <c r="J9" s="43">
        <v>7583.1750000000002</v>
      </c>
      <c r="K9" s="43">
        <v>7184.0569999999998</v>
      </c>
      <c r="L9" s="43">
        <v>7587.7470000000003</v>
      </c>
      <c r="M9" s="43">
        <v>7013.951</v>
      </c>
      <c r="N9" s="43">
        <v>7248.4120000000003</v>
      </c>
      <c r="O9" s="43">
        <v>8093.5559999999996</v>
      </c>
      <c r="P9" s="43">
        <v>8494.0229999999992</v>
      </c>
      <c r="Q9" s="43">
        <v>8198.4740000000002</v>
      </c>
      <c r="R9" s="43">
        <v>8629.4480000000003</v>
      </c>
      <c r="S9" s="43">
        <v>8784.0020000000004</v>
      </c>
      <c r="T9" s="43">
        <v>9159.7620000000006</v>
      </c>
      <c r="U9" s="43">
        <v>9324.9650000000001</v>
      </c>
      <c r="V9" s="43">
        <v>9697.2880000000005</v>
      </c>
      <c r="W9" s="43">
        <v>9396.0110000000004</v>
      </c>
      <c r="X9" s="43">
        <v>9449.7250000000004</v>
      </c>
      <c r="Y9" s="43">
        <v>10198.525</v>
      </c>
      <c r="Z9" s="43">
        <v>9954.0930000000008</v>
      </c>
      <c r="AA9" s="43">
        <v>10071.832</v>
      </c>
      <c r="AB9" s="43">
        <v>10321.486999999999</v>
      </c>
      <c r="AC9" s="43">
        <v>10331.851000000001</v>
      </c>
      <c r="AD9" s="43">
        <v>10814.713</v>
      </c>
      <c r="AE9" s="43">
        <v>10601.054</v>
      </c>
      <c r="AF9" s="43">
        <v>10729.03</v>
      </c>
      <c r="AG9" s="43">
        <v>10560.669</v>
      </c>
      <c r="AH9" s="43">
        <v>10614.948</v>
      </c>
      <c r="AI9" s="43">
        <v>10416.214</v>
      </c>
      <c r="AJ9" s="43">
        <v>10677.564</v>
      </c>
      <c r="AK9" s="43">
        <v>10913.84</v>
      </c>
      <c r="AL9" s="43">
        <v>11015.614</v>
      </c>
      <c r="AM9" s="43">
        <v>11482.903</v>
      </c>
      <c r="AN9" s="43">
        <v>12069.633</v>
      </c>
      <c r="AO9" s="43">
        <v>12557.201999999999</v>
      </c>
      <c r="AP9" s="43">
        <v>12751.058000000001</v>
      </c>
      <c r="AQ9" s="43">
        <v>13316.585999999999</v>
      </c>
      <c r="AR9" s="45">
        <v>13748.045</v>
      </c>
      <c r="AS9" s="45">
        <v>13611.325000000001</v>
      </c>
      <c r="AT9" s="45">
        <v>11407.726000000001</v>
      </c>
      <c r="AU9" s="45">
        <v>10891.307000000001</v>
      </c>
      <c r="AV9" s="43">
        <v>11502.276</v>
      </c>
      <c r="AW9" s="43">
        <v>12383.56</v>
      </c>
      <c r="AX9" s="43">
        <v>13106.790999999999</v>
      </c>
      <c r="AY9" s="43">
        <v>13619.736999999999</v>
      </c>
      <c r="AZ9" s="43">
        <v>14000.48</v>
      </c>
      <c r="BA9">
        <v>2017</v>
      </c>
    </row>
    <row r="10" spans="1:53" hidden="1">
      <c r="A10" t="s">
        <v>38</v>
      </c>
      <c r="B10" t="s">
        <v>192</v>
      </c>
      <c r="C10" t="s">
        <v>150</v>
      </c>
      <c r="D10" t="s">
        <v>190</v>
      </c>
      <c r="E10" t="s">
        <v>189</v>
      </c>
      <c r="F10" s="43">
        <v>1681.7950000000001</v>
      </c>
      <c r="G10" s="43">
        <v>1762.3789999999999</v>
      </c>
      <c r="H10" s="43">
        <v>1810.6020000000001</v>
      </c>
      <c r="I10" s="43">
        <v>1811.3979999999999</v>
      </c>
      <c r="J10" s="43">
        <v>1979.914</v>
      </c>
      <c r="K10" s="43">
        <v>2012.2460000000001</v>
      </c>
      <c r="L10" s="43">
        <v>2213.7159999999999</v>
      </c>
      <c r="M10" s="43">
        <v>2210.2069999999999</v>
      </c>
      <c r="N10" s="43">
        <v>2392.0949999999998</v>
      </c>
      <c r="O10" s="43">
        <v>2591.5569999999998</v>
      </c>
      <c r="P10" s="43">
        <v>2901.3870000000002</v>
      </c>
      <c r="Q10" s="43">
        <v>2968.2669999999998</v>
      </c>
      <c r="R10" s="43">
        <v>3320.0430000000001</v>
      </c>
      <c r="S10" s="43">
        <v>3607.471</v>
      </c>
      <c r="T10" s="43">
        <v>3793.45</v>
      </c>
      <c r="U10" s="43">
        <v>3902.7379999999998</v>
      </c>
      <c r="V10" s="43">
        <v>4176.1009999999997</v>
      </c>
      <c r="W10" s="43">
        <v>4194.5590000000002</v>
      </c>
      <c r="X10" s="43">
        <v>4534.4040000000005</v>
      </c>
      <c r="Y10" s="43">
        <v>5231.8360000000002</v>
      </c>
      <c r="Z10" s="43">
        <v>4868.1490000000003</v>
      </c>
      <c r="AA10" s="43">
        <v>5096.2839999999997</v>
      </c>
      <c r="AB10" s="43">
        <v>5395.9470000000001</v>
      </c>
      <c r="AC10" s="43">
        <v>5838.2209999999995</v>
      </c>
      <c r="AD10" s="43">
        <v>6241.9780000000001</v>
      </c>
      <c r="AE10" s="43">
        <v>6668.2510000000002</v>
      </c>
      <c r="AF10" s="43">
        <v>6996.884</v>
      </c>
      <c r="AG10" s="43">
        <v>7094.1360000000004</v>
      </c>
      <c r="AH10" s="43">
        <v>7229.6350000000002</v>
      </c>
      <c r="AI10" s="43">
        <v>7193.9589999999998</v>
      </c>
      <c r="AJ10" s="43">
        <v>7683.0020000000004</v>
      </c>
      <c r="AK10" s="43">
        <v>8590.9619999999995</v>
      </c>
      <c r="AL10" s="43">
        <v>8981.1810000000005</v>
      </c>
      <c r="AM10" s="43">
        <v>9701.2000000000007</v>
      </c>
      <c r="AN10" s="43">
        <v>10590.245000000001</v>
      </c>
      <c r="AO10" s="43">
        <v>11296.82</v>
      </c>
      <c r="AP10" s="43">
        <v>11773.396000000001</v>
      </c>
      <c r="AQ10" s="43">
        <v>12504.367</v>
      </c>
      <c r="AR10" s="45">
        <v>13093.576999999999</v>
      </c>
      <c r="AS10" s="45">
        <v>13271.148999999999</v>
      </c>
      <c r="AT10" s="45">
        <v>10833.468000000001</v>
      </c>
      <c r="AU10" s="45">
        <v>10456.819</v>
      </c>
      <c r="AV10" s="43">
        <v>11231.152</v>
      </c>
      <c r="AW10" s="43">
        <v>12345.589</v>
      </c>
      <c r="AX10" s="43">
        <v>13354.066999999999</v>
      </c>
      <c r="AY10" s="43">
        <v>14181.977999999999</v>
      </c>
      <c r="AZ10" s="43">
        <v>14899.165000000001</v>
      </c>
      <c r="BA10">
        <v>2017</v>
      </c>
    </row>
    <row r="11" spans="1:53" hidden="1">
      <c r="A11" t="s">
        <v>38</v>
      </c>
      <c r="B11" t="s">
        <v>192</v>
      </c>
      <c r="C11" t="s">
        <v>148</v>
      </c>
      <c r="D11" t="s">
        <v>190</v>
      </c>
      <c r="E11" t="s">
        <v>189</v>
      </c>
      <c r="F11" s="43">
        <v>2056.0729999999999</v>
      </c>
      <c r="G11" s="43">
        <v>2062.163</v>
      </c>
      <c r="H11" s="43">
        <v>1941.771</v>
      </c>
      <c r="I11" s="43">
        <v>1781.0840000000001</v>
      </c>
      <c r="J11" s="43">
        <v>1828.856</v>
      </c>
      <c r="K11" s="43">
        <v>1744.3879999999999</v>
      </c>
      <c r="L11" s="43">
        <v>1954.085</v>
      </c>
      <c r="M11" s="43">
        <v>1776.896</v>
      </c>
      <c r="N11" s="43">
        <v>1672.492</v>
      </c>
      <c r="O11" s="43">
        <v>1747.117</v>
      </c>
      <c r="P11" s="43">
        <v>1959.194</v>
      </c>
      <c r="Q11" s="43">
        <v>2012.454</v>
      </c>
      <c r="R11" s="43">
        <v>2208.9580000000001</v>
      </c>
      <c r="S11" s="43">
        <v>2339.817</v>
      </c>
      <c r="T11" s="43">
        <v>2590.933</v>
      </c>
      <c r="U11" s="43">
        <v>2775.116</v>
      </c>
      <c r="V11" s="43">
        <v>2975.9140000000002</v>
      </c>
      <c r="W11" s="43">
        <v>2905.473</v>
      </c>
      <c r="X11" s="43">
        <v>2282.2460000000001</v>
      </c>
      <c r="Y11" s="43">
        <v>2656.26</v>
      </c>
      <c r="Z11" s="43">
        <v>2286.9920000000002</v>
      </c>
      <c r="AA11" s="43">
        <v>2238.5479999999998</v>
      </c>
      <c r="AB11" s="43">
        <v>2467.527</v>
      </c>
      <c r="AC11" s="43">
        <v>3079.607</v>
      </c>
      <c r="AD11" s="43">
        <v>3601.6219999999998</v>
      </c>
      <c r="AE11" s="43">
        <v>3943.27</v>
      </c>
      <c r="AF11" s="43">
        <v>4041.4870000000001</v>
      </c>
      <c r="AG11" s="43">
        <v>4405.1639999999998</v>
      </c>
      <c r="AH11" s="43">
        <v>4535.4319999999998</v>
      </c>
      <c r="AI11" s="43">
        <v>3673.9580000000001</v>
      </c>
      <c r="AJ11" s="43">
        <v>4004.674</v>
      </c>
      <c r="AK11" s="43">
        <v>4797.0510000000004</v>
      </c>
      <c r="AL11" s="43">
        <v>5017.72</v>
      </c>
      <c r="AM11" s="43">
        <v>5268.1639999999998</v>
      </c>
      <c r="AN11" s="43">
        <v>5611.1850000000004</v>
      </c>
      <c r="AO11" s="43">
        <v>5385.5159999999996</v>
      </c>
      <c r="AP11" s="43">
        <v>5620.5749999999998</v>
      </c>
      <c r="AQ11" s="43">
        <v>6049.8890000000001</v>
      </c>
      <c r="AR11" s="45">
        <v>6272.7330000000002</v>
      </c>
      <c r="AS11" s="45">
        <v>6142.933</v>
      </c>
      <c r="AT11" s="45">
        <v>4995.1629999999996</v>
      </c>
      <c r="AU11" s="45">
        <v>5127.4399999999996</v>
      </c>
      <c r="AV11" s="43">
        <v>5507.13</v>
      </c>
      <c r="AW11" s="43">
        <v>6053.5879999999997</v>
      </c>
      <c r="AX11" s="43">
        <v>6548.0889999999999</v>
      </c>
      <c r="AY11" s="43">
        <v>6954.05</v>
      </c>
      <c r="AZ11" s="43">
        <v>7305.7190000000001</v>
      </c>
      <c r="BA11">
        <v>2017</v>
      </c>
    </row>
    <row r="12" spans="1:53" hidden="1">
      <c r="A12" t="s">
        <v>38</v>
      </c>
      <c r="B12" t="s">
        <v>192</v>
      </c>
      <c r="C12" t="s">
        <v>191</v>
      </c>
      <c r="D12" t="s">
        <v>190</v>
      </c>
      <c r="E12" t="s">
        <v>189</v>
      </c>
      <c r="F12" s="43">
        <v>2696.4209999999998</v>
      </c>
      <c r="G12" s="43">
        <v>3054.2020000000002</v>
      </c>
      <c r="H12" s="43">
        <v>3125.6779999999999</v>
      </c>
      <c r="I12" s="43">
        <v>3034.1689999999999</v>
      </c>
      <c r="J12" s="43">
        <v>3388.5680000000002</v>
      </c>
      <c r="K12" s="43">
        <v>3311.7240000000002</v>
      </c>
      <c r="L12" s="43">
        <v>3568.2469999999998</v>
      </c>
      <c r="M12" s="43">
        <v>3379.9940000000001</v>
      </c>
      <c r="N12" s="43">
        <v>3616.152</v>
      </c>
      <c r="O12" s="43">
        <v>4196.1260000000002</v>
      </c>
      <c r="P12" s="43">
        <v>4568.55</v>
      </c>
      <c r="Q12" s="43">
        <v>4558.723</v>
      </c>
      <c r="R12" s="43">
        <v>4907.7150000000001</v>
      </c>
      <c r="S12" s="43">
        <v>5114.009</v>
      </c>
      <c r="T12" s="43">
        <v>5446.6840000000002</v>
      </c>
      <c r="U12" s="43">
        <v>5661.183</v>
      </c>
      <c r="V12" s="43">
        <v>5995.0219999999999</v>
      </c>
      <c r="W12" s="43">
        <v>5908.9250000000002</v>
      </c>
      <c r="X12" s="43">
        <v>6009.5950000000003</v>
      </c>
      <c r="Y12" s="43">
        <v>6577.1869999999999</v>
      </c>
      <c r="Z12" s="43">
        <v>6564.9870000000001</v>
      </c>
      <c r="AA12" s="43">
        <v>6792.2939999999999</v>
      </c>
      <c r="AB12" s="43">
        <v>7069.1450000000004</v>
      </c>
      <c r="AC12" s="43">
        <v>7215.9070000000002</v>
      </c>
      <c r="AD12" s="43">
        <v>7755.8990000000003</v>
      </c>
      <c r="AE12" s="43">
        <v>7841.0870000000004</v>
      </c>
      <c r="AF12" s="43">
        <v>8180.616</v>
      </c>
      <c r="AG12" s="43">
        <v>8269.8520000000008</v>
      </c>
      <c r="AH12" s="43">
        <v>8471.759</v>
      </c>
      <c r="AI12" s="43">
        <v>8366.43</v>
      </c>
      <c r="AJ12" s="43">
        <v>8679.4359999999997</v>
      </c>
      <c r="AK12" s="43">
        <v>9055.8230000000003</v>
      </c>
      <c r="AL12" s="43">
        <v>9659.8700000000008</v>
      </c>
      <c r="AM12" s="43">
        <v>10378.816000000001</v>
      </c>
      <c r="AN12" s="43">
        <v>11357.905000000001</v>
      </c>
      <c r="AO12" s="43">
        <v>12400.558999999999</v>
      </c>
      <c r="AP12" s="43">
        <v>12563.271000000001</v>
      </c>
      <c r="AQ12" s="43">
        <v>13316.585999999999</v>
      </c>
      <c r="AR12" s="45">
        <v>14076.463</v>
      </c>
      <c r="AS12" s="45">
        <v>14185.79</v>
      </c>
      <c r="AT12" s="45">
        <v>12032.463</v>
      </c>
      <c r="AU12" s="45">
        <v>11901.736000000001</v>
      </c>
      <c r="AV12" s="43">
        <v>12915.343999999999</v>
      </c>
      <c r="AW12" s="43">
        <v>14235.755999999999</v>
      </c>
      <c r="AX12" s="43">
        <v>15410.584999999999</v>
      </c>
      <c r="AY12" s="43">
        <v>16361.556</v>
      </c>
      <c r="AZ12" s="43">
        <v>17167.47</v>
      </c>
      <c r="BA12">
        <v>2017</v>
      </c>
    </row>
    <row r="13" spans="1:53" hidden="1">
      <c r="A13" t="s">
        <v>38</v>
      </c>
      <c r="B13" t="s">
        <v>188</v>
      </c>
      <c r="C13" t="s">
        <v>187</v>
      </c>
      <c r="E13" t="s">
        <v>184</v>
      </c>
      <c r="F13">
        <v>1.2999999999999999E-2</v>
      </c>
      <c r="G13">
        <v>1.2999999999999999E-2</v>
      </c>
      <c r="H13">
        <v>1.2999999999999999E-2</v>
      </c>
      <c r="I13">
        <v>1.2E-2</v>
      </c>
      <c r="J13">
        <v>1.2999999999999999E-2</v>
      </c>
      <c r="K13">
        <v>1.2E-2</v>
      </c>
      <c r="L13">
        <v>1.2E-2</v>
      </c>
      <c r="M13">
        <v>1.0999999999999999E-2</v>
      </c>
      <c r="N13">
        <v>1.0999999999999999E-2</v>
      </c>
      <c r="O13">
        <v>1.2E-2</v>
      </c>
      <c r="P13">
        <v>1.2E-2</v>
      </c>
      <c r="Q13">
        <v>1.2E-2</v>
      </c>
      <c r="R13">
        <v>1.0999999999999999E-2</v>
      </c>
      <c r="S13">
        <v>1.0999999999999999E-2</v>
      </c>
      <c r="T13">
        <v>1.0999999999999999E-2</v>
      </c>
      <c r="U13">
        <v>1.0999999999999999E-2</v>
      </c>
      <c r="V13">
        <v>1.0999999999999999E-2</v>
      </c>
      <c r="W13">
        <v>1.0999999999999999E-2</v>
      </c>
      <c r="X13">
        <v>1.0999999999999999E-2</v>
      </c>
      <c r="Y13">
        <v>1.0999999999999999E-2</v>
      </c>
      <c r="Z13">
        <v>0.01</v>
      </c>
      <c r="AA13">
        <v>0.01</v>
      </c>
      <c r="AB13">
        <v>0.01</v>
      </c>
      <c r="AC13">
        <v>0.01</v>
      </c>
      <c r="AD13">
        <v>0.01</v>
      </c>
      <c r="AE13">
        <v>8.9999999999999993E-3</v>
      </c>
      <c r="AF13">
        <v>8.9999999999999993E-3</v>
      </c>
      <c r="AG13">
        <v>8.9999999999999993E-3</v>
      </c>
      <c r="AH13">
        <v>8.0000000000000002E-3</v>
      </c>
      <c r="AI13">
        <v>8.0000000000000002E-3</v>
      </c>
      <c r="AJ13">
        <v>8.0000000000000002E-3</v>
      </c>
      <c r="AK13">
        <v>8.0000000000000002E-3</v>
      </c>
      <c r="AL13">
        <v>8.0000000000000002E-3</v>
      </c>
      <c r="AM13">
        <v>8.0000000000000002E-3</v>
      </c>
      <c r="AN13">
        <v>8.9999999999999993E-3</v>
      </c>
      <c r="AO13">
        <v>0.01</v>
      </c>
      <c r="AP13">
        <v>0.01</v>
      </c>
      <c r="AQ13">
        <v>0.01</v>
      </c>
      <c r="AR13" s="2">
        <v>0.01</v>
      </c>
      <c r="AS13" s="2">
        <v>8.9999999999999993E-3</v>
      </c>
      <c r="AT13" s="2">
        <v>8.0000000000000002E-3</v>
      </c>
      <c r="AU13" s="2">
        <v>7.0000000000000001E-3</v>
      </c>
      <c r="AV13">
        <v>8.0000000000000002E-3</v>
      </c>
      <c r="AW13">
        <v>8.0000000000000002E-3</v>
      </c>
      <c r="AX13">
        <v>8.0000000000000002E-3</v>
      </c>
      <c r="AY13">
        <v>8.0000000000000002E-3</v>
      </c>
      <c r="AZ13">
        <v>8.0000000000000002E-3</v>
      </c>
      <c r="BA13">
        <v>2020</v>
      </c>
    </row>
    <row r="14" spans="1:53" hidden="1">
      <c r="A14" t="s">
        <v>38</v>
      </c>
      <c r="B14" t="s">
        <v>186</v>
      </c>
      <c r="C14" t="s">
        <v>185</v>
      </c>
      <c r="E14" t="s">
        <v>184</v>
      </c>
      <c r="F14">
        <v>0.624</v>
      </c>
      <c r="G14">
        <v>0.57699999999999996</v>
      </c>
      <c r="H14">
        <v>0.57899999999999996</v>
      </c>
      <c r="I14">
        <v>0.59699999999999998</v>
      </c>
      <c r="J14">
        <v>0.58399999999999996</v>
      </c>
      <c r="K14">
        <v>0.60799999999999998</v>
      </c>
      <c r="L14">
        <v>0.62</v>
      </c>
      <c r="M14">
        <v>0.65400000000000003</v>
      </c>
      <c r="N14">
        <v>0.66200000000000003</v>
      </c>
      <c r="O14">
        <v>0.61799999999999999</v>
      </c>
      <c r="P14">
        <v>0.63500000000000001</v>
      </c>
      <c r="Q14">
        <v>0.65100000000000002</v>
      </c>
      <c r="R14">
        <v>0.67600000000000005</v>
      </c>
      <c r="S14">
        <v>0.70499999999999996</v>
      </c>
      <c r="T14">
        <v>0.69599999999999995</v>
      </c>
      <c r="U14">
        <v>0.68899999999999995</v>
      </c>
      <c r="V14">
        <v>0.69699999999999995</v>
      </c>
      <c r="W14">
        <v>0.71</v>
      </c>
      <c r="X14">
        <v>0.755</v>
      </c>
      <c r="Y14">
        <v>0.79500000000000004</v>
      </c>
      <c r="Z14">
        <v>0.74199999999999999</v>
      </c>
      <c r="AA14">
        <v>0.75</v>
      </c>
      <c r="AB14">
        <v>0.76300000000000001</v>
      </c>
      <c r="AC14">
        <v>0.80900000000000005</v>
      </c>
      <c r="AD14">
        <v>0.80500000000000005</v>
      </c>
      <c r="AE14">
        <v>0.85</v>
      </c>
      <c r="AF14">
        <v>0.85499999999999998</v>
      </c>
      <c r="AG14">
        <v>0.85799999999999998</v>
      </c>
      <c r="AH14">
        <v>0.85299999999999998</v>
      </c>
      <c r="AI14">
        <v>0.86</v>
      </c>
      <c r="AJ14">
        <v>0.88500000000000001</v>
      </c>
      <c r="AK14">
        <v>0.94899999999999995</v>
      </c>
      <c r="AL14">
        <v>0.93</v>
      </c>
      <c r="AM14">
        <v>0.93500000000000005</v>
      </c>
      <c r="AN14">
        <v>0.93200000000000005</v>
      </c>
      <c r="AO14">
        <v>0.91100000000000003</v>
      </c>
      <c r="AP14">
        <v>0.93700000000000006</v>
      </c>
      <c r="AQ14">
        <v>0.93899999999999995</v>
      </c>
      <c r="AR14" s="2">
        <v>0.93</v>
      </c>
      <c r="AS14" s="2">
        <v>0.93600000000000005</v>
      </c>
      <c r="AT14" s="2">
        <v>0.9</v>
      </c>
      <c r="AU14" s="2">
        <v>0.879</v>
      </c>
      <c r="AV14">
        <v>0.87</v>
      </c>
      <c r="AW14">
        <v>0.86699999999999999</v>
      </c>
      <c r="AX14">
        <v>0.86699999999999999</v>
      </c>
      <c r="AY14">
        <v>0.86699999999999999</v>
      </c>
      <c r="AZ14">
        <v>0.86799999999999999</v>
      </c>
      <c r="BA14">
        <v>2020</v>
      </c>
    </row>
    <row r="15" spans="1:53" hidden="1">
      <c r="A15" t="s">
        <v>38</v>
      </c>
      <c r="B15" t="s">
        <v>183</v>
      </c>
      <c r="C15" t="s">
        <v>144</v>
      </c>
      <c r="E15" t="s">
        <v>273</v>
      </c>
      <c r="F15">
        <v>28.140999999999998</v>
      </c>
      <c r="G15">
        <v>29.436</v>
      </c>
      <c r="H15">
        <v>26.138999999999999</v>
      </c>
      <c r="I15">
        <v>23.209</v>
      </c>
      <c r="J15">
        <v>18.945</v>
      </c>
      <c r="K15">
        <v>20.128</v>
      </c>
      <c r="L15">
        <v>16.332000000000001</v>
      </c>
      <c r="M15">
        <v>14.336</v>
      </c>
      <c r="N15">
        <v>11.52</v>
      </c>
      <c r="O15">
        <v>13.430999999999999</v>
      </c>
      <c r="P15">
        <v>14.284000000000001</v>
      </c>
      <c r="Q15">
        <v>15.717000000000001</v>
      </c>
      <c r="R15">
        <v>12.76</v>
      </c>
      <c r="S15">
        <v>15.973000000000001</v>
      </c>
      <c r="T15">
        <v>13.484999999999999</v>
      </c>
      <c r="U15">
        <v>13.715</v>
      </c>
      <c r="V15">
        <v>16.702999999999999</v>
      </c>
      <c r="W15">
        <v>18.347999999999999</v>
      </c>
      <c r="X15">
        <v>28.242999999999999</v>
      </c>
      <c r="Y15">
        <v>22.852</v>
      </c>
      <c r="Z15">
        <v>17.321999999999999</v>
      </c>
      <c r="AA15">
        <v>16.204000000000001</v>
      </c>
      <c r="AB15">
        <v>19.850000000000001</v>
      </c>
      <c r="AC15">
        <v>22.143000000000001</v>
      </c>
      <c r="AD15">
        <v>19.268999999999998</v>
      </c>
      <c r="AE15">
        <v>21.04</v>
      </c>
      <c r="AF15">
        <v>18.649000000000001</v>
      </c>
      <c r="AG15">
        <v>15.613</v>
      </c>
      <c r="AH15">
        <v>23.422999999999998</v>
      </c>
      <c r="AI15">
        <v>19.018999999999998</v>
      </c>
      <c r="AJ15">
        <v>18.738</v>
      </c>
      <c r="AK15">
        <v>20.998999999999999</v>
      </c>
      <c r="AL15">
        <v>17.271999999999998</v>
      </c>
      <c r="AM15">
        <v>27.634</v>
      </c>
      <c r="AN15">
        <v>19.169</v>
      </c>
      <c r="AO15">
        <v>21.109000000000002</v>
      </c>
      <c r="AP15">
        <v>19.256</v>
      </c>
      <c r="AQ15">
        <v>19.550999999999998</v>
      </c>
      <c r="AR15" s="2">
        <v>20.358000000000001</v>
      </c>
      <c r="AS15" s="2">
        <v>19.942</v>
      </c>
      <c r="AT15" s="2">
        <v>18.358000000000001</v>
      </c>
      <c r="AU15" s="2">
        <v>20.698</v>
      </c>
      <c r="AV15">
        <v>21.297000000000001</v>
      </c>
      <c r="AW15">
        <v>21.129000000000001</v>
      </c>
      <c r="AX15">
        <v>20.795000000000002</v>
      </c>
      <c r="AY15">
        <v>20.640999999999998</v>
      </c>
      <c r="AZ15">
        <v>21.681000000000001</v>
      </c>
      <c r="BA15">
        <v>2020</v>
      </c>
    </row>
    <row r="16" spans="1:53" hidden="1">
      <c r="A16" t="s">
        <v>38</v>
      </c>
      <c r="B16" t="s">
        <v>181</v>
      </c>
      <c r="C16" t="s">
        <v>144</v>
      </c>
    </row>
    <row r="17" spans="1:53" hidden="1">
      <c r="A17" t="s">
        <v>38</v>
      </c>
      <c r="B17" t="s">
        <v>180</v>
      </c>
      <c r="C17" t="s">
        <v>178</v>
      </c>
      <c r="E17" t="s">
        <v>272</v>
      </c>
      <c r="F17">
        <v>24.007999999999999</v>
      </c>
      <c r="G17">
        <v>26.696999999999999</v>
      </c>
      <c r="H17">
        <v>28.57</v>
      </c>
      <c r="I17">
        <v>30.515000000000001</v>
      </c>
      <c r="J17">
        <v>32.122999999999998</v>
      </c>
      <c r="K17">
        <v>33.54</v>
      </c>
      <c r="L17">
        <v>34.14</v>
      </c>
      <c r="M17">
        <v>36.073999999999998</v>
      </c>
      <c r="N17">
        <v>40.314999999999998</v>
      </c>
      <c r="O17">
        <v>42.81</v>
      </c>
      <c r="P17">
        <v>46.317</v>
      </c>
      <c r="Q17">
        <v>49.326999999999998</v>
      </c>
      <c r="R17">
        <v>51.734999999999999</v>
      </c>
      <c r="S17">
        <v>54.429000000000002</v>
      </c>
      <c r="T17">
        <v>54.863999999999997</v>
      </c>
      <c r="U17">
        <v>56.061999999999998</v>
      </c>
      <c r="V17">
        <v>57.749000000000002</v>
      </c>
      <c r="W17">
        <v>59.709000000000003</v>
      </c>
      <c r="X17">
        <v>63.137999999999998</v>
      </c>
      <c r="Y17">
        <v>64.388999999999996</v>
      </c>
      <c r="Z17">
        <v>65.096999999999994</v>
      </c>
      <c r="AA17">
        <v>67.873000000000005</v>
      </c>
      <c r="AB17">
        <v>68.363</v>
      </c>
      <c r="AC17">
        <v>71.247</v>
      </c>
      <c r="AD17">
        <v>73.260999999999996</v>
      </c>
      <c r="AE17">
        <v>74.948999999999998</v>
      </c>
      <c r="AF17">
        <v>76.81</v>
      </c>
      <c r="AG17">
        <v>80.506</v>
      </c>
      <c r="AH17">
        <v>86.725999999999999</v>
      </c>
      <c r="AI17">
        <v>89.896000000000001</v>
      </c>
      <c r="AJ17">
        <v>93.212000000000003</v>
      </c>
      <c r="AK17">
        <v>100</v>
      </c>
      <c r="AL17">
        <v>103.416</v>
      </c>
      <c r="AM17">
        <v>106.42400000000001</v>
      </c>
      <c r="AN17">
        <v>106.986</v>
      </c>
      <c r="AO17">
        <v>108.458</v>
      </c>
      <c r="AP17">
        <v>112.648</v>
      </c>
      <c r="AQ17">
        <v>116.419</v>
      </c>
      <c r="AR17" s="2">
        <v>121.17100000000001</v>
      </c>
      <c r="AS17" s="2">
        <v>123.319</v>
      </c>
      <c r="AT17" s="2">
        <v>120.122</v>
      </c>
      <c r="AU17" s="2">
        <v>121.443</v>
      </c>
      <c r="AV17">
        <v>123.508</v>
      </c>
      <c r="AW17">
        <v>126.101</v>
      </c>
      <c r="AX17">
        <v>128.875</v>
      </c>
      <c r="AY17">
        <v>131.71100000000001</v>
      </c>
      <c r="AZ17">
        <v>134.608</v>
      </c>
      <c r="BA17">
        <v>2020</v>
      </c>
    </row>
    <row r="18" spans="1:53" hidden="1">
      <c r="A18" t="s">
        <v>38</v>
      </c>
      <c r="B18" t="s">
        <v>180</v>
      </c>
      <c r="C18" t="s">
        <v>170</v>
      </c>
      <c r="E18" t="s">
        <v>179</v>
      </c>
      <c r="F18">
        <v>14.464</v>
      </c>
      <c r="G18">
        <v>11.2</v>
      </c>
      <c r="H18">
        <v>7.0140000000000002</v>
      </c>
      <c r="I18">
        <v>6.8070000000000004</v>
      </c>
      <c r="J18">
        <v>5.2709999999999999</v>
      </c>
      <c r="K18">
        <v>4.41</v>
      </c>
      <c r="L18">
        <v>1.79</v>
      </c>
      <c r="M18">
        <v>5.6639999999999997</v>
      </c>
      <c r="N18">
        <v>11.757999999999999</v>
      </c>
      <c r="O18">
        <v>6.1890000000000001</v>
      </c>
      <c r="P18">
        <v>8.1910000000000007</v>
      </c>
      <c r="Q18">
        <v>6.4969999999999999</v>
      </c>
      <c r="R18">
        <v>4.883</v>
      </c>
      <c r="S18">
        <v>5.2069999999999999</v>
      </c>
      <c r="T18">
        <v>0.8</v>
      </c>
      <c r="U18">
        <v>2.1829999999999998</v>
      </c>
      <c r="V18">
        <v>3.01</v>
      </c>
      <c r="W18">
        <v>3.3929999999999998</v>
      </c>
      <c r="X18">
        <v>5.7430000000000003</v>
      </c>
      <c r="Y18">
        <v>1.9830000000000001</v>
      </c>
      <c r="Z18">
        <v>1.099</v>
      </c>
      <c r="AA18">
        <v>4.2640000000000002</v>
      </c>
      <c r="AB18">
        <v>0.72199999999999998</v>
      </c>
      <c r="AC18">
        <v>4.22</v>
      </c>
      <c r="AD18">
        <v>2.827</v>
      </c>
      <c r="AE18">
        <v>2.3029999999999999</v>
      </c>
      <c r="AF18">
        <v>2.4830000000000001</v>
      </c>
      <c r="AG18">
        <v>4.8109999999999999</v>
      </c>
      <c r="AH18">
        <v>7.726</v>
      </c>
      <c r="AI18">
        <v>3.6549999999999998</v>
      </c>
      <c r="AJ18">
        <v>3.6890000000000001</v>
      </c>
      <c r="AK18">
        <v>7.282</v>
      </c>
      <c r="AL18">
        <v>3.4159999999999999</v>
      </c>
      <c r="AM18">
        <v>2.9089999999999998</v>
      </c>
      <c r="AN18">
        <v>0.52800000000000002</v>
      </c>
      <c r="AO18">
        <v>1.3759999999999999</v>
      </c>
      <c r="AP18">
        <v>3.863</v>
      </c>
      <c r="AQ18">
        <v>3.3479999999999999</v>
      </c>
      <c r="AR18" s="2">
        <v>4.0810000000000004</v>
      </c>
      <c r="AS18" s="2">
        <v>1.7729999999999999</v>
      </c>
      <c r="AT18" s="2">
        <v>-2.593</v>
      </c>
      <c r="AU18" s="2">
        <v>1.1000000000000001</v>
      </c>
      <c r="AV18">
        <v>1.7</v>
      </c>
      <c r="AW18">
        <v>2.1</v>
      </c>
      <c r="AX18">
        <v>2.2000000000000002</v>
      </c>
      <c r="AY18">
        <v>2.2000000000000002</v>
      </c>
      <c r="AZ18">
        <v>2.2000000000000002</v>
      </c>
      <c r="BA18">
        <v>2020</v>
      </c>
    </row>
    <row r="19" spans="1:53" hidden="1">
      <c r="A19" t="s">
        <v>38</v>
      </c>
      <c r="B19" t="s">
        <v>176</v>
      </c>
      <c r="C19" t="s">
        <v>178</v>
      </c>
      <c r="E19" t="s">
        <v>272</v>
      </c>
      <c r="F19" t="s">
        <v>152</v>
      </c>
      <c r="G19" t="s">
        <v>152</v>
      </c>
      <c r="H19" t="s">
        <v>152</v>
      </c>
      <c r="I19" t="s">
        <v>152</v>
      </c>
      <c r="J19" t="s">
        <v>152</v>
      </c>
      <c r="K19" t="s">
        <v>152</v>
      </c>
      <c r="L19" t="s">
        <v>152</v>
      </c>
      <c r="M19" t="s">
        <v>152</v>
      </c>
      <c r="N19" t="s">
        <v>152</v>
      </c>
      <c r="O19" t="s">
        <v>152</v>
      </c>
      <c r="P19" t="s">
        <v>152</v>
      </c>
      <c r="Q19" t="s">
        <v>152</v>
      </c>
      <c r="R19" t="s">
        <v>152</v>
      </c>
      <c r="S19">
        <v>53.854999999999997</v>
      </c>
      <c r="T19">
        <v>54.497999999999998</v>
      </c>
      <c r="U19">
        <v>55.677</v>
      </c>
      <c r="V19">
        <v>57.017000000000003</v>
      </c>
      <c r="W19">
        <v>58.677999999999997</v>
      </c>
      <c r="X19">
        <v>63.447000000000003</v>
      </c>
      <c r="Y19">
        <v>63.554000000000002</v>
      </c>
      <c r="Z19">
        <v>65.460999999999999</v>
      </c>
      <c r="AA19">
        <v>66.960999999999999</v>
      </c>
      <c r="AB19">
        <v>68.024000000000001</v>
      </c>
      <c r="AC19">
        <v>70.873999999999995</v>
      </c>
      <c r="AD19">
        <v>73.224999999999994</v>
      </c>
      <c r="AE19">
        <v>75.201999999999998</v>
      </c>
      <c r="AF19">
        <v>77.561000000000007</v>
      </c>
      <c r="AG19">
        <v>80.879000000000005</v>
      </c>
      <c r="AH19">
        <v>86.186999999999998</v>
      </c>
      <c r="AI19">
        <v>92.085999999999999</v>
      </c>
      <c r="AJ19">
        <v>95.397999999999996</v>
      </c>
      <c r="AK19">
        <v>101.459</v>
      </c>
      <c r="AL19">
        <v>104.045</v>
      </c>
      <c r="AM19">
        <v>107.611</v>
      </c>
      <c r="AN19">
        <v>107.69799999999999</v>
      </c>
      <c r="AO19">
        <v>109.4</v>
      </c>
      <c r="AP19">
        <v>113.678</v>
      </c>
      <c r="AQ19">
        <v>116.886</v>
      </c>
      <c r="AR19" s="2">
        <v>122.554</v>
      </c>
      <c r="AS19" s="2">
        <v>121.48399999999999</v>
      </c>
      <c r="AT19" s="2">
        <v>118.062</v>
      </c>
      <c r="AU19" s="2">
        <v>119.715</v>
      </c>
      <c r="AV19">
        <v>121.87</v>
      </c>
      <c r="AW19">
        <v>124.307</v>
      </c>
      <c r="AX19">
        <v>127.166</v>
      </c>
      <c r="AY19">
        <v>130.09100000000001</v>
      </c>
      <c r="AZ19">
        <v>133.21299999999999</v>
      </c>
      <c r="BA19">
        <v>2020</v>
      </c>
    </row>
    <row r="20" spans="1:53" hidden="1">
      <c r="A20" t="s">
        <v>38</v>
      </c>
      <c r="B20" t="s">
        <v>176</v>
      </c>
      <c r="C20" t="s">
        <v>170</v>
      </c>
      <c r="E20" t="s">
        <v>175</v>
      </c>
      <c r="F20" t="s">
        <v>152</v>
      </c>
      <c r="G20" t="s">
        <v>152</v>
      </c>
      <c r="H20" t="s">
        <v>152</v>
      </c>
      <c r="I20" t="s">
        <v>152</v>
      </c>
      <c r="J20" t="s">
        <v>152</v>
      </c>
      <c r="K20" t="s">
        <v>152</v>
      </c>
      <c r="L20" t="s">
        <v>152</v>
      </c>
      <c r="M20" t="s">
        <v>152</v>
      </c>
      <c r="N20" t="s">
        <v>152</v>
      </c>
      <c r="O20" t="s">
        <v>152</v>
      </c>
      <c r="P20" t="s">
        <v>152</v>
      </c>
      <c r="Q20" t="s">
        <v>152</v>
      </c>
      <c r="R20" t="s">
        <v>152</v>
      </c>
      <c r="S20" t="s">
        <v>152</v>
      </c>
      <c r="T20">
        <v>1.194</v>
      </c>
      <c r="U20">
        <v>2.1629999999999998</v>
      </c>
      <c r="V20">
        <v>2.4060000000000001</v>
      </c>
      <c r="W20">
        <v>2.9140000000000001</v>
      </c>
      <c r="X20">
        <v>8.1280000000000001</v>
      </c>
      <c r="Y20">
        <v>0.16900000000000001</v>
      </c>
      <c r="Z20">
        <v>3</v>
      </c>
      <c r="AA20">
        <v>2.2909999999999999</v>
      </c>
      <c r="AB20">
        <v>1.5880000000000001</v>
      </c>
      <c r="AC20">
        <v>4.1900000000000004</v>
      </c>
      <c r="AD20">
        <v>3.3170000000000002</v>
      </c>
      <c r="AE20">
        <v>2.7</v>
      </c>
      <c r="AF20">
        <v>3.137</v>
      </c>
      <c r="AG20">
        <v>4.2779999999999996</v>
      </c>
      <c r="AH20">
        <v>6.5629999999999997</v>
      </c>
      <c r="AI20">
        <v>6.843</v>
      </c>
      <c r="AJ20">
        <v>3.597</v>
      </c>
      <c r="AK20">
        <v>6.3529999999999998</v>
      </c>
      <c r="AL20">
        <v>2.548</v>
      </c>
      <c r="AM20">
        <v>3.427</v>
      </c>
      <c r="AN20">
        <v>8.1000000000000003E-2</v>
      </c>
      <c r="AO20">
        <v>1.581</v>
      </c>
      <c r="AP20">
        <v>3.91</v>
      </c>
      <c r="AQ20">
        <v>2.8220000000000001</v>
      </c>
      <c r="AR20" s="2">
        <v>4.8490000000000002</v>
      </c>
      <c r="AS20" s="2">
        <v>-0.873</v>
      </c>
      <c r="AT20" s="2">
        <v>-2.8170000000000002</v>
      </c>
      <c r="AU20" s="2">
        <v>1.4</v>
      </c>
      <c r="AV20">
        <v>1.8</v>
      </c>
      <c r="AW20">
        <v>2</v>
      </c>
      <c r="AX20">
        <v>2.2999999999999998</v>
      </c>
      <c r="AY20">
        <v>2.2999999999999998</v>
      </c>
      <c r="AZ20">
        <v>2.4</v>
      </c>
      <c r="BA20">
        <v>2020</v>
      </c>
    </row>
    <row r="21" spans="1:53" hidden="1">
      <c r="A21" t="s">
        <v>38</v>
      </c>
      <c r="B21" t="s">
        <v>174</v>
      </c>
      <c r="C21" t="s">
        <v>170</v>
      </c>
    </row>
    <row r="22" spans="1:53" hidden="1">
      <c r="A22" t="s">
        <v>38</v>
      </c>
      <c r="B22" t="s">
        <v>173</v>
      </c>
      <c r="C22" t="s">
        <v>170</v>
      </c>
    </row>
    <row r="23" spans="1:53" hidden="1">
      <c r="A23" t="s">
        <v>38</v>
      </c>
      <c r="B23" t="s">
        <v>172</v>
      </c>
      <c r="C23" t="s">
        <v>170</v>
      </c>
    </row>
    <row r="24" spans="1:53" hidden="1">
      <c r="A24" t="s">
        <v>38</v>
      </c>
      <c r="B24" t="s">
        <v>171</v>
      </c>
      <c r="C24" t="s">
        <v>170</v>
      </c>
    </row>
    <row r="25" spans="1:53" hidden="1">
      <c r="A25" t="s">
        <v>38</v>
      </c>
      <c r="B25" t="s">
        <v>169</v>
      </c>
      <c r="C25" t="s">
        <v>168</v>
      </c>
      <c r="E25" t="s">
        <v>271</v>
      </c>
      <c r="F25" t="s">
        <v>152</v>
      </c>
      <c r="G25" t="s">
        <v>152</v>
      </c>
      <c r="H25" t="s">
        <v>152</v>
      </c>
      <c r="I25" t="s">
        <v>152</v>
      </c>
      <c r="J25" t="s">
        <v>152</v>
      </c>
      <c r="K25" t="s">
        <v>152</v>
      </c>
      <c r="L25">
        <v>9.5510000000000002</v>
      </c>
      <c r="M25">
        <v>11.907999999999999</v>
      </c>
      <c r="N25">
        <v>12.003</v>
      </c>
      <c r="O25">
        <v>7.7889999999999997</v>
      </c>
      <c r="P25">
        <v>8.1720000000000006</v>
      </c>
      <c r="Q25">
        <v>7.5339999999999998</v>
      </c>
      <c r="R25">
        <v>6.8949999999999996</v>
      </c>
      <c r="S25">
        <v>7.5339999999999998</v>
      </c>
      <c r="T25">
        <v>7.2779999999999996</v>
      </c>
      <c r="U25">
        <v>6.8949999999999996</v>
      </c>
      <c r="V25">
        <v>3.742</v>
      </c>
      <c r="W25">
        <v>4.1829999999999998</v>
      </c>
      <c r="X25">
        <v>4.6280000000000001</v>
      </c>
      <c r="Y25">
        <v>5.0709999999999997</v>
      </c>
      <c r="Z25">
        <v>5.5119999999999996</v>
      </c>
      <c r="AA25">
        <v>5.9509999999999996</v>
      </c>
      <c r="AB25">
        <v>6.3879999999999999</v>
      </c>
      <c r="AC25">
        <v>6.8220000000000001</v>
      </c>
      <c r="AD25">
        <v>7.2549999999999999</v>
      </c>
      <c r="AE25">
        <v>7.3</v>
      </c>
      <c r="AF25">
        <v>7.7</v>
      </c>
      <c r="AG25">
        <v>8.6</v>
      </c>
      <c r="AH25">
        <v>8.8000000000000007</v>
      </c>
      <c r="AI25">
        <v>8.6999999999999993</v>
      </c>
      <c r="AJ25">
        <v>7.1</v>
      </c>
      <c r="AK25">
        <v>7.1</v>
      </c>
      <c r="AL25">
        <v>6.8</v>
      </c>
      <c r="AM25">
        <v>6.367</v>
      </c>
      <c r="AN25">
        <v>6.2</v>
      </c>
      <c r="AO25">
        <v>5.5</v>
      </c>
      <c r="AP25">
        <v>5.5</v>
      </c>
      <c r="AQ25">
        <v>4.5</v>
      </c>
      <c r="AR25" s="2">
        <v>4.5</v>
      </c>
      <c r="AS25" s="2">
        <v>4.5</v>
      </c>
      <c r="AT25" s="2">
        <v>13.351000000000001</v>
      </c>
      <c r="AU25" s="2">
        <v>9</v>
      </c>
      <c r="AV25">
        <v>6.5</v>
      </c>
      <c r="AW25">
        <v>5.5</v>
      </c>
      <c r="AX25">
        <v>5</v>
      </c>
      <c r="AY25">
        <v>4.7</v>
      </c>
      <c r="AZ25">
        <v>4.5</v>
      </c>
      <c r="BA25">
        <v>2019</v>
      </c>
    </row>
    <row r="26" spans="1:53" hidden="1">
      <c r="A26" t="s">
        <v>38</v>
      </c>
      <c r="B26" t="s">
        <v>167</v>
      </c>
      <c r="C26" t="s">
        <v>166</v>
      </c>
      <c r="D26" t="s">
        <v>165</v>
      </c>
      <c r="E26" t="s">
        <v>270</v>
      </c>
      <c r="F26">
        <v>0.63400000000000001</v>
      </c>
      <c r="G26">
        <v>0.64900000000000002</v>
      </c>
      <c r="H26">
        <v>0.66600000000000004</v>
      </c>
      <c r="I26">
        <v>0.68300000000000005</v>
      </c>
      <c r="J26">
        <v>0.69799999999999995</v>
      </c>
      <c r="K26">
        <v>0.70899999999999996</v>
      </c>
      <c r="L26">
        <v>0.71499999999999997</v>
      </c>
      <c r="M26">
        <v>0.71799999999999997</v>
      </c>
      <c r="N26">
        <v>0.71899999999999997</v>
      </c>
      <c r="O26">
        <v>0.73299999999999998</v>
      </c>
      <c r="P26">
        <v>0.73899999999999999</v>
      </c>
      <c r="Q26">
        <v>0.745</v>
      </c>
      <c r="R26">
        <v>0.751</v>
      </c>
      <c r="S26">
        <v>0.75700000000000001</v>
      </c>
      <c r="T26">
        <v>0.76300000000000001</v>
      </c>
      <c r="U26">
        <v>0.76900000000000002</v>
      </c>
      <c r="V26">
        <v>0.77500000000000002</v>
      </c>
      <c r="W26">
        <v>0.78100000000000003</v>
      </c>
      <c r="X26">
        <v>0.78600000000000003</v>
      </c>
      <c r="Y26">
        <v>0.79200000000000004</v>
      </c>
      <c r="Z26">
        <v>0.79800000000000004</v>
      </c>
      <c r="AA26">
        <v>0.80300000000000005</v>
      </c>
      <c r="AB26">
        <v>0.80900000000000005</v>
      </c>
      <c r="AC26">
        <v>0.81499999999999995</v>
      </c>
      <c r="AD26">
        <v>0.82</v>
      </c>
      <c r="AE26">
        <v>0.82599999999999996</v>
      </c>
      <c r="AF26">
        <v>0.83199999999999996</v>
      </c>
      <c r="AG26">
        <v>0.83699999999999997</v>
      </c>
      <c r="AH26">
        <v>0.84099999999999997</v>
      </c>
      <c r="AI26">
        <v>0.84499999999999997</v>
      </c>
      <c r="AJ26">
        <v>0.84899999999999998</v>
      </c>
      <c r="AK26">
        <v>0.85299999999999998</v>
      </c>
      <c r="AL26">
        <v>0.85799999999999998</v>
      </c>
      <c r="AM26">
        <v>0.86199999999999999</v>
      </c>
      <c r="AN26">
        <v>0.86599999999999999</v>
      </c>
      <c r="AO26">
        <v>0.86899999999999999</v>
      </c>
      <c r="AP26">
        <v>0.877</v>
      </c>
      <c r="AQ26">
        <v>0.88500000000000001</v>
      </c>
      <c r="AR26" s="2">
        <v>0.89</v>
      </c>
      <c r="AS26" s="2">
        <v>0.89500000000000002</v>
      </c>
      <c r="AT26" s="2">
        <v>0.9</v>
      </c>
      <c r="AU26" s="2">
        <v>0.90500000000000003</v>
      </c>
      <c r="AV26">
        <v>0.91</v>
      </c>
      <c r="AW26">
        <v>0.91500000000000004</v>
      </c>
      <c r="AX26">
        <v>0.92</v>
      </c>
      <c r="AY26">
        <v>0.92500000000000004</v>
      </c>
      <c r="AZ26">
        <v>0.93</v>
      </c>
      <c r="BA26">
        <v>2017</v>
      </c>
    </row>
    <row r="27" spans="1:53" hidden="1">
      <c r="A27" t="s">
        <v>38</v>
      </c>
      <c r="B27" t="s">
        <v>163</v>
      </c>
      <c r="C27" t="s">
        <v>150</v>
      </c>
      <c r="D27" t="s">
        <v>147</v>
      </c>
      <c r="E27" t="s">
        <v>269</v>
      </c>
      <c r="F27" t="s">
        <v>152</v>
      </c>
      <c r="G27" t="s">
        <v>152</v>
      </c>
      <c r="H27" t="s">
        <v>152</v>
      </c>
      <c r="I27" t="s">
        <v>152</v>
      </c>
      <c r="J27" t="s">
        <v>152</v>
      </c>
      <c r="K27" t="s">
        <v>152</v>
      </c>
      <c r="L27" t="s">
        <v>152</v>
      </c>
      <c r="M27" t="s">
        <v>152</v>
      </c>
      <c r="N27" t="s">
        <v>152</v>
      </c>
      <c r="O27" t="s">
        <v>152</v>
      </c>
      <c r="P27" t="s">
        <v>152</v>
      </c>
      <c r="Q27" t="s">
        <v>152</v>
      </c>
      <c r="R27">
        <v>0.59099999999999997</v>
      </c>
      <c r="S27">
        <v>0.65300000000000002</v>
      </c>
      <c r="T27">
        <v>0.69699999999999995</v>
      </c>
      <c r="U27">
        <v>0.71799999999999997</v>
      </c>
      <c r="V27">
        <v>0.746</v>
      </c>
      <c r="W27">
        <v>0.80600000000000005</v>
      </c>
      <c r="X27">
        <v>1.141</v>
      </c>
      <c r="Y27">
        <v>1.006</v>
      </c>
      <c r="Z27">
        <v>0.91200000000000003</v>
      </c>
      <c r="AA27">
        <v>0.90100000000000002</v>
      </c>
      <c r="AB27">
        <v>1.0389999999999999</v>
      </c>
      <c r="AC27">
        <v>1.069</v>
      </c>
      <c r="AD27">
        <v>1.1779999999999999</v>
      </c>
      <c r="AE27">
        <v>1.222</v>
      </c>
      <c r="AF27">
        <v>1.4019999999999999</v>
      </c>
      <c r="AG27">
        <v>1.288</v>
      </c>
      <c r="AH27">
        <v>1.403</v>
      </c>
      <c r="AI27">
        <v>1.3640000000000001</v>
      </c>
      <c r="AJ27">
        <v>1.4890000000000001</v>
      </c>
      <c r="AK27">
        <v>1.76</v>
      </c>
      <c r="AL27">
        <v>1.8620000000000001</v>
      </c>
      <c r="AM27">
        <v>2.0470000000000002</v>
      </c>
      <c r="AN27">
        <v>2.3010000000000002</v>
      </c>
      <c r="AO27">
        <v>2.556</v>
      </c>
      <c r="AP27">
        <v>2.6920000000000002</v>
      </c>
      <c r="AQ27">
        <v>3.0510000000000002</v>
      </c>
      <c r="AR27" s="2">
        <v>3.1360000000000001</v>
      </c>
      <c r="AS27" s="2">
        <v>3.24</v>
      </c>
      <c r="AT27" s="2">
        <v>1.988</v>
      </c>
      <c r="AU27" s="2">
        <v>2.1219999999999999</v>
      </c>
      <c r="AV27">
        <v>2.2730000000000001</v>
      </c>
      <c r="AW27">
        <v>2.6920000000000002</v>
      </c>
      <c r="AX27">
        <v>3.0680000000000001</v>
      </c>
      <c r="AY27">
        <v>3.3180000000000001</v>
      </c>
      <c r="AZ27">
        <v>3.5369999999999999</v>
      </c>
      <c r="BA27">
        <v>2020</v>
      </c>
    </row>
    <row r="28" spans="1:53" hidden="1">
      <c r="A28" t="s">
        <v>38</v>
      </c>
      <c r="B28" t="s">
        <v>163</v>
      </c>
      <c r="C28" t="s">
        <v>144</v>
      </c>
      <c r="E28" t="s">
        <v>162</v>
      </c>
      <c r="F28" t="s">
        <v>152</v>
      </c>
      <c r="G28" t="s">
        <v>152</v>
      </c>
      <c r="H28" t="s">
        <v>152</v>
      </c>
      <c r="I28" t="s">
        <v>152</v>
      </c>
      <c r="J28" t="s">
        <v>152</v>
      </c>
      <c r="K28" t="s">
        <v>152</v>
      </c>
      <c r="L28" t="s">
        <v>152</v>
      </c>
      <c r="M28" t="s">
        <v>152</v>
      </c>
      <c r="N28" t="s">
        <v>152</v>
      </c>
      <c r="O28" t="s">
        <v>152</v>
      </c>
      <c r="P28" t="s">
        <v>152</v>
      </c>
      <c r="Q28" t="s">
        <v>152</v>
      </c>
      <c r="R28">
        <v>23.687999999999999</v>
      </c>
      <c r="S28">
        <v>23.898</v>
      </c>
      <c r="T28">
        <v>24.08</v>
      </c>
      <c r="U28">
        <v>23.928000000000001</v>
      </c>
      <c r="V28">
        <v>23.038</v>
      </c>
      <c r="W28">
        <v>24.616</v>
      </c>
      <c r="X28">
        <v>31.988</v>
      </c>
      <c r="Y28">
        <v>24.268000000000001</v>
      </c>
      <c r="Z28">
        <v>23.481999999999999</v>
      </c>
      <c r="AA28">
        <v>22.004999999999999</v>
      </c>
      <c r="AB28">
        <v>23.806999999999999</v>
      </c>
      <c r="AC28">
        <v>22.481999999999999</v>
      </c>
      <c r="AD28">
        <v>23.01</v>
      </c>
      <c r="AE28">
        <v>22.186</v>
      </c>
      <c r="AF28">
        <v>24.09</v>
      </c>
      <c r="AG28">
        <v>21.689</v>
      </c>
      <c r="AH28">
        <v>23.074999999999999</v>
      </c>
      <c r="AI28">
        <v>22.428000000000001</v>
      </c>
      <c r="AJ28">
        <v>22.818000000000001</v>
      </c>
      <c r="AK28">
        <v>24.004000000000001</v>
      </c>
      <c r="AL28">
        <v>24.178000000000001</v>
      </c>
      <c r="AM28">
        <v>24.486000000000001</v>
      </c>
      <c r="AN28">
        <v>25.097000000000001</v>
      </c>
      <c r="AO28">
        <v>26.027999999999999</v>
      </c>
      <c r="AP28">
        <v>26.064</v>
      </c>
      <c r="AQ28">
        <v>27.574999999999999</v>
      </c>
      <c r="AR28" s="2">
        <v>26.913</v>
      </c>
      <c r="AS28" s="2">
        <v>27.29</v>
      </c>
      <c r="AT28" s="2">
        <v>20.399999999999999</v>
      </c>
      <c r="AU28" s="2">
        <v>22.431999999999999</v>
      </c>
      <c r="AV28">
        <v>22.244</v>
      </c>
      <c r="AW28">
        <v>23.837</v>
      </c>
      <c r="AX28">
        <v>24.975999999999999</v>
      </c>
      <c r="AY28">
        <v>25.292000000000002</v>
      </c>
      <c r="AZ28">
        <v>25.524000000000001</v>
      </c>
      <c r="BA28">
        <v>2020</v>
      </c>
    </row>
    <row r="29" spans="1:53" hidden="1">
      <c r="A29" t="s">
        <v>38</v>
      </c>
      <c r="B29" t="s">
        <v>161</v>
      </c>
      <c r="C29" t="s">
        <v>150</v>
      </c>
      <c r="D29" t="s">
        <v>147</v>
      </c>
      <c r="E29" t="s">
        <v>269</v>
      </c>
      <c r="F29" t="s">
        <v>152</v>
      </c>
      <c r="G29" t="s">
        <v>152</v>
      </c>
      <c r="H29" t="s">
        <v>152</v>
      </c>
      <c r="I29" t="s">
        <v>152</v>
      </c>
      <c r="J29" t="s">
        <v>152</v>
      </c>
      <c r="K29" t="s">
        <v>152</v>
      </c>
      <c r="L29" t="s">
        <v>152</v>
      </c>
      <c r="M29" t="s">
        <v>152</v>
      </c>
      <c r="N29" t="s">
        <v>152</v>
      </c>
      <c r="O29" t="s">
        <v>152</v>
      </c>
      <c r="P29" t="s">
        <v>152</v>
      </c>
      <c r="Q29" t="s">
        <v>152</v>
      </c>
      <c r="R29">
        <v>0.66100000000000003</v>
      </c>
      <c r="S29">
        <v>0.70299999999999996</v>
      </c>
      <c r="T29">
        <v>0.70299999999999996</v>
      </c>
      <c r="U29">
        <v>0.69499999999999995</v>
      </c>
      <c r="V29">
        <v>0.85399999999999998</v>
      </c>
      <c r="W29">
        <v>0.95299999999999996</v>
      </c>
      <c r="X29">
        <v>0.95499999999999996</v>
      </c>
      <c r="Y29">
        <v>0.96</v>
      </c>
      <c r="Z29">
        <v>0.96499999999999997</v>
      </c>
      <c r="AA29">
        <v>1.081</v>
      </c>
      <c r="AB29">
        <v>1.196</v>
      </c>
      <c r="AC29">
        <v>1.228</v>
      </c>
      <c r="AD29">
        <v>1.2270000000000001</v>
      </c>
      <c r="AE29">
        <v>1.2849999999999999</v>
      </c>
      <c r="AF29">
        <v>1.4450000000000001</v>
      </c>
      <c r="AG29">
        <v>1.3839999999999999</v>
      </c>
      <c r="AH29">
        <v>1.375</v>
      </c>
      <c r="AI29">
        <v>1.593</v>
      </c>
      <c r="AJ29">
        <v>1.62</v>
      </c>
      <c r="AK29">
        <v>1.8540000000000001</v>
      </c>
      <c r="AL29">
        <v>1.964</v>
      </c>
      <c r="AM29">
        <v>2.0950000000000002</v>
      </c>
      <c r="AN29">
        <v>2.6659999999999999</v>
      </c>
      <c r="AO29">
        <v>2.9260000000000002</v>
      </c>
      <c r="AP29">
        <v>2.8260000000000001</v>
      </c>
      <c r="AQ29">
        <v>3.2530000000000001</v>
      </c>
      <c r="AR29" s="2">
        <v>3.7719999999999998</v>
      </c>
      <c r="AS29" s="2">
        <v>3.556</v>
      </c>
      <c r="AT29" s="2">
        <v>3.234</v>
      </c>
      <c r="AU29" s="2">
        <v>3.6179999999999999</v>
      </c>
      <c r="AV29">
        <v>3.3940000000000001</v>
      </c>
      <c r="AW29">
        <v>3.407</v>
      </c>
      <c r="AX29">
        <v>3.5529999999999999</v>
      </c>
      <c r="AY29">
        <v>3.734</v>
      </c>
      <c r="AZ29">
        <v>3.923</v>
      </c>
      <c r="BA29">
        <v>2020</v>
      </c>
    </row>
    <row r="30" spans="1:53">
      <c r="A30" t="s">
        <v>38</v>
      </c>
      <c r="B30" t="s">
        <v>161</v>
      </c>
      <c r="C30" t="s">
        <v>144</v>
      </c>
      <c r="E30" t="s">
        <v>160</v>
      </c>
      <c r="F30" t="s">
        <v>152</v>
      </c>
      <c r="G30" t="s">
        <v>152</v>
      </c>
      <c r="H30" t="s">
        <v>152</v>
      </c>
      <c r="I30" t="s">
        <v>152</v>
      </c>
      <c r="J30" t="s">
        <v>152</v>
      </c>
      <c r="K30" t="s">
        <v>152</v>
      </c>
      <c r="L30" t="s">
        <v>152</v>
      </c>
      <c r="M30" t="s">
        <v>152</v>
      </c>
      <c r="N30" t="s">
        <v>152</v>
      </c>
      <c r="O30" t="s">
        <v>152</v>
      </c>
      <c r="P30" t="s">
        <v>152</v>
      </c>
      <c r="Q30" t="s">
        <v>152</v>
      </c>
      <c r="R30">
        <v>26.497</v>
      </c>
      <c r="S30">
        <v>25.728999999999999</v>
      </c>
      <c r="T30">
        <v>24.271000000000001</v>
      </c>
      <c r="U30">
        <v>23.16</v>
      </c>
      <c r="V30">
        <v>26.388999999999999</v>
      </c>
      <c r="W30">
        <v>29.099</v>
      </c>
      <c r="X30">
        <v>26.774000000000001</v>
      </c>
      <c r="Y30">
        <v>23.169</v>
      </c>
      <c r="Z30">
        <v>24.849</v>
      </c>
      <c r="AA30">
        <v>26.41</v>
      </c>
      <c r="AB30">
        <v>27.391999999999999</v>
      </c>
      <c r="AC30">
        <v>25.821000000000002</v>
      </c>
      <c r="AD30">
        <v>23.962</v>
      </c>
      <c r="AE30">
        <v>23.33</v>
      </c>
      <c r="AF30">
        <v>24.83</v>
      </c>
      <c r="AG30">
        <v>23.308</v>
      </c>
      <c r="AH30">
        <v>22.611000000000001</v>
      </c>
      <c r="AI30">
        <v>26.196999999999999</v>
      </c>
      <c r="AJ30">
        <v>24.823</v>
      </c>
      <c r="AK30">
        <v>25.29</v>
      </c>
      <c r="AL30">
        <v>25.497</v>
      </c>
      <c r="AM30">
        <v>25.061</v>
      </c>
      <c r="AN30">
        <v>29.079000000000001</v>
      </c>
      <c r="AO30">
        <v>29.792000000000002</v>
      </c>
      <c r="AP30">
        <v>27.366</v>
      </c>
      <c r="AQ30">
        <v>29.404</v>
      </c>
      <c r="AR30" s="2">
        <v>32.375999999999998</v>
      </c>
      <c r="AS30" s="2">
        <v>29.945</v>
      </c>
      <c r="AT30" s="2">
        <v>33.177999999999997</v>
      </c>
      <c r="AU30" s="2">
        <v>38.244</v>
      </c>
      <c r="AV30">
        <v>33.220999999999997</v>
      </c>
      <c r="AW30">
        <v>30.167000000000002</v>
      </c>
      <c r="AX30">
        <v>28.928000000000001</v>
      </c>
      <c r="AY30">
        <v>28.466000000000001</v>
      </c>
      <c r="AZ30">
        <v>28.31</v>
      </c>
      <c r="BA30">
        <v>2020</v>
      </c>
    </row>
    <row r="31" spans="1:53" hidden="1">
      <c r="A31" t="s">
        <v>38</v>
      </c>
      <c r="B31" t="s">
        <v>159</v>
      </c>
      <c r="C31" t="s">
        <v>150</v>
      </c>
      <c r="D31" t="s">
        <v>147</v>
      </c>
      <c r="E31" t="s">
        <v>269</v>
      </c>
      <c r="F31" t="s">
        <v>152</v>
      </c>
      <c r="G31" t="s">
        <v>152</v>
      </c>
      <c r="H31" t="s">
        <v>152</v>
      </c>
      <c r="I31" t="s">
        <v>152</v>
      </c>
      <c r="J31" t="s">
        <v>152</v>
      </c>
      <c r="K31" t="s">
        <v>152</v>
      </c>
      <c r="L31" t="s">
        <v>152</v>
      </c>
      <c r="M31" t="s">
        <v>152</v>
      </c>
      <c r="N31" t="s">
        <v>152</v>
      </c>
      <c r="O31" t="s">
        <v>152</v>
      </c>
      <c r="P31" t="s">
        <v>152</v>
      </c>
      <c r="Q31" t="s">
        <v>152</v>
      </c>
      <c r="R31">
        <v>-7.0000000000000007E-2</v>
      </c>
      <c r="S31">
        <v>-0.05</v>
      </c>
      <c r="T31">
        <v>-6.0000000000000001E-3</v>
      </c>
      <c r="U31">
        <v>2.3E-2</v>
      </c>
      <c r="V31">
        <v>-0.108</v>
      </c>
      <c r="W31">
        <v>-0.14699999999999999</v>
      </c>
      <c r="X31">
        <v>0.186</v>
      </c>
      <c r="Y31">
        <v>4.5999999999999999E-2</v>
      </c>
      <c r="Z31">
        <v>-5.2999999999999999E-2</v>
      </c>
      <c r="AA31">
        <v>-0.18</v>
      </c>
      <c r="AB31">
        <v>-0.156</v>
      </c>
      <c r="AC31">
        <v>-0.159</v>
      </c>
      <c r="AD31">
        <v>-4.9000000000000002E-2</v>
      </c>
      <c r="AE31">
        <v>-6.3E-2</v>
      </c>
      <c r="AF31">
        <v>-4.2999999999999997E-2</v>
      </c>
      <c r="AG31">
        <v>-9.6000000000000002E-2</v>
      </c>
      <c r="AH31">
        <v>2.8000000000000001E-2</v>
      </c>
      <c r="AI31">
        <v>-0.22900000000000001</v>
      </c>
      <c r="AJ31">
        <v>-0.13100000000000001</v>
      </c>
      <c r="AK31">
        <v>-9.4E-2</v>
      </c>
      <c r="AL31">
        <v>-0.10199999999999999</v>
      </c>
      <c r="AM31">
        <v>-4.8000000000000001E-2</v>
      </c>
      <c r="AN31">
        <v>-0.36499999999999999</v>
      </c>
      <c r="AO31">
        <v>-0.37</v>
      </c>
      <c r="AP31">
        <v>-0.13400000000000001</v>
      </c>
      <c r="AQ31">
        <v>-0.20200000000000001</v>
      </c>
      <c r="AR31" s="2">
        <v>-0.63600000000000001</v>
      </c>
      <c r="AS31" s="2">
        <v>-0.315</v>
      </c>
      <c r="AT31" s="2">
        <v>-1.246</v>
      </c>
      <c r="AU31" s="2">
        <v>-1.496</v>
      </c>
      <c r="AV31">
        <v>-1.121</v>
      </c>
      <c r="AW31">
        <v>-0.71499999999999997</v>
      </c>
      <c r="AX31">
        <v>-0.48499999999999999</v>
      </c>
      <c r="AY31">
        <v>-0.41599999999999998</v>
      </c>
      <c r="AZ31">
        <v>-0.38600000000000001</v>
      </c>
      <c r="BA31">
        <v>2020</v>
      </c>
    </row>
    <row r="32" spans="1:53" hidden="1">
      <c r="A32" t="s">
        <v>38</v>
      </c>
      <c r="B32" t="s">
        <v>159</v>
      </c>
      <c r="C32" t="s">
        <v>144</v>
      </c>
      <c r="E32" t="s">
        <v>158</v>
      </c>
      <c r="F32" t="s">
        <v>152</v>
      </c>
      <c r="G32" t="s">
        <v>152</v>
      </c>
      <c r="H32" t="s">
        <v>152</v>
      </c>
      <c r="I32" t="s">
        <v>152</v>
      </c>
      <c r="J32" t="s">
        <v>152</v>
      </c>
      <c r="K32" t="s">
        <v>152</v>
      </c>
      <c r="L32" t="s">
        <v>152</v>
      </c>
      <c r="M32" t="s">
        <v>152</v>
      </c>
      <c r="N32" t="s">
        <v>152</v>
      </c>
      <c r="O32" t="s">
        <v>152</v>
      </c>
      <c r="P32" t="s">
        <v>152</v>
      </c>
      <c r="Q32" t="s">
        <v>152</v>
      </c>
      <c r="R32">
        <v>-2.8079999999999998</v>
      </c>
      <c r="S32">
        <v>-1.831</v>
      </c>
      <c r="T32">
        <v>-0.191</v>
      </c>
      <c r="U32">
        <v>0.76800000000000002</v>
      </c>
      <c r="V32">
        <v>-3.351</v>
      </c>
      <c r="W32">
        <v>-4.4829999999999997</v>
      </c>
      <c r="X32">
        <v>5.2130000000000001</v>
      </c>
      <c r="Y32">
        <v>1.099</v>
      </c>
      <c r="Z32">
        <v>-1.367</v>
      </c>
      <c r="AA32">
        <v>-4.4050000000000002</v>
      </c>
      <c r="AB32">
        <v>-3.585</v>
      </c>
      <c r="AC32">
        <v>-3.339</v>
      </c>
      <c r="AD32">
        <v>-0.95199999999999996</v>
      </c>
      <c r="AE32">
        <v>-1.1439999999999999</v>
      </c>
      <c r="AF32">
        <v>-0.74099999999999999</v>
      </c>
      <c r="AG32">
        <v>-1.619</v>
      </c>
      <c r="AH32">
        <v>0.46300000000000002</v>
      </c>
      <c r="AI32">
        <v>-3.7679999999999998</v>
      </c>
      <c r="AJ32">
        <v>-2.0049999999999999</v>
      </c>
      <c r="AK32">
        <v>-1.286</v>
      </c>
      <c r="AL32">
        <v>-1.319</v>
      </c>
      <c r="AM32">
        <v>-0.57499999999999996</v>
      </c>
      <c r="AN32">
        <v>-3.9820000000000002</v>
      </c>
      <c r="AO32">
        <v>-3.7650000000000001</v>
      </c>
      <c r="AP32">
        <v>-1.302</v>
      </c>
      <c r="AQ32">
        <v>-1.829</v>
      </c>
      <c r="AR32" s="2">
        <v>-5.4630000000000001</v>
      </c>
      <c r="AS32" s="2">
        <v>-2.6539999999999999</v>
      </c>
      <c r="AT32" s="2">
        <v>-12.779</v>
      </c>
      <c r="AU32" s="2">
        <v>-15.811999999999999</v>
      </c>
      <c r="AV32">
        <v>-10.976000000000001</v>
      </c>
      <c r="AW32">
        <v>-6.33</v>
      </c>
      <c r="AX32">
        <v>-3.952</v>
      </c>
      <c r="AY32">
        <v>-3.1739999999999999</v>
      </c>
      <c r="AZ32">
        <v>-2.786</v>
      </c>
      <c r="BA32">
        <v>2020</v>
      </c>
    </row>
    <row r="33" spans="1:53" hidden="1">
      <c r="A33" t="s">
        <v>38</v>
      </c>
      <c r="B33" t="s">
        <v>157</v>
      </c>
      <c r="C33" t="s">
        <v>150</v>
      </c>
      <c r="D33" t="s">
        <v>147</v>
      </c>
      <c r="E33" t="s">
        <v>269</v>
      </c>
      <c r="F33" t="s">
        <v>152</v>
      </c>
      <c r="G33" t="s">
        <v>152</v>
      </c>
      <c r="H33" t="s">
        <v>152</v>
      </c>
      <c r="I33" t="s">
        <v>152</v>
      </c>
      <c r="J33" t="s">
        <v>152</v>
      </c>
      <c r="K33" t="s">
        <v>152</v>
      </c>
      <c r="L33" t="s">
        <v>152</v>
      </c>
      <c r="M33" t="s">
        <v>152</v>
      </c>
      <c r="N33" t="s">
        <v>152</v>
      </c>
      <c r="O33" t="s">
        <v>152</v>
      </c>
      <c r="P33" t="s">
        <v>152</v>
      </c>
      <c r="Q33" t="s">
        <v>152</v>
      </c>
      <c r="R33">
        <v>1E-3</v>
      </c>
      <c r="S33">
        <v>2.3E-2</v>
      </c>
      <c r="T33">
        <v>7.0999999999999994E-2</v>
      </c>
      <c r="U33">
        <v>0.10299999999999999</v>
      </c>
      <c r="V33">
        <v>-2.7E-2</v>
      </c>
      <c r="W33">
        <v>-0.05</v>
      </c>
      <c r="X33">
        <v>0.32400000000000001</v>
      </c>
      <c r="Y33">
        <v>0.13600000000000001</v>
      </c>
      <c r="Z33">
        <v>4.2999999999999997E-2</v>
      </c>
      <c r="AA33">
        <v>-0.08</v>
      </c>
      <c r="AB33">
        <v>-0.05</v>
      </c>
      <c r="AC33">
        <v>-4.7E-2</v>
      </c>
      <c r="AD33">
        <v>7.0000000000000007E-2</v>
      </c>
      <c r="AE33">
        <v>6.3E-2</v>
      </c>
      <c r="AF33">
        <v>0.104</v>
      </c>
      <c r="AG33">
        <v>8.5000000000000006E-2</v>
      </c>
      <c r="AH33">
        <v>0.19700000000000001</v>
      </c>
      <c r="AI33">
        <v>-3.6999999999999998E-2</v>
      </c>
      <c r="AJ33">
        <v>8.3000000000000004E-2</v>
      </c>
      <c r="AK33">
        <v>0.16400000000000001</v>
      </c>
      <c r="AL33">
        <v>0.156</v>
      </c>
      <c r="AM33">
        <v>0.21199999999999999</v>
      </c>
      <c r="AN33">
        <v>-0.10100000000000001</v>
      </c>
      <c r="AO33">
        <v>-7.9000000000000001E-2</v>
      </c>
      <c r="AP33">
        <v>0.13</v>
      </c>
      <c r="AQ33">
        <v>7.5999999999999998E-2</v>
      </c>
      <c r="AR33" s="2">
        <v>-0.32800000000000001</v>
      </c>
      <c r="AS33" s="2">
        <v>1.7000000000000001E-2</v>
      </c>
      <c r="AT33" s="2">
        <v>-0.88600000000000001</v>
      </c>
      <c r="AU33" s="2">
        <v>-1.1200000000000001</v>
      </c>
      <c r="AV33">
        <v>-0.70899999999999996</v>
      </c>
      <c r="AW33">
        <v>-0.27500000000000002</v>
      </c>
      <c r="AX33">
        <v>-2.1999999999999999E-2</v>
      </c>
      <c r="AY33">
        <v>7.6999999999999999E-2</v>
      </c>
      <c r="AZ33">
        <v>0.14299999999999999</v>
      </c>
      <c r="BA33">
        <v>2020</v>
      </c>
    </row>
    <row r="34" spans="1:53" hidden="1">
      <c r="A34" t="s">
        <v>38</v>
      </c>
      <c r="B34" t="s">
        <v>157</v>
      </c>
      <c r="C34" t="s">
        <v>144</v>
      </c>
      <c r="E34" t="s">
        <v>156</v>
      </c>
      <c r="F34" t="s">
        <v>152</v>
      </c>
      <c r="G34" t="s">
        <v>152</v>
      </c>
      <c r="H34" t="s">
        <v>152</v>
      </c>
      <c r="I34" t="s">
        <v>152</v>
      </c>
      <c r="J34" t="s">
        <v>152</v>
      </c>
      <c r="K34" t="s">
        <v>152</v>
      </c>
      <c r="L34" t="s">
        <v>152</v>
      </c>
      <c r="M34" t="s">
        <v>152</v>
      </c>
      <c r="N34" t="s">
        <v>152</v>
      </c>
      <c r="O34" t="s">
        <v>152</v>
      </c>
      <c r="P34" t="s">
        <v>152</v>
      </c>
      <c r="Q34" t="s">
        <v>152</v>
      </c>
      <c r="R34">
        <v>2.1000000000000001E-2</v>
      </c>
      <c r="S34">
        <v>0.82699999999999996</v>
      </c>
      <c r="T34">
        <v>2.4359999999999999</v>
      </c>
      <c r="U34">
        <v>3.4460000000000002</v>
      </c>
      <c r="V34">
        <v>-0.82199999999999995</v>
      </c>
      <c r="W34">
        <v>-1.524</v>
      </c>
      <c r="X34">
        <v>9.0850000000000009</v>
      </c>
      <c r="Y34">
        <v>3.2930000000000001</v>
      </c>
      <c r="Z34">
        <v>1.1120000000000001</v>
      </c>
      <c r="AA34">
        <v>-1.952</v>
      </c>
      <c r="AB34">
        <v>-1.137</v>
      </c>
      <c r="AC34">
        <v>-0.995</v>
      </c>
      <c r="AD34">
        <v>1.3740000000000001</v>
      </c>
      <c r="AE34">
        <v>1.1379999999999999</v>
      </c>
      <c r="AF34">
        <v>1.7809999999999999</v>
      </c>
      <c r="AG34">
        <v>1.429</v>
      </c>
      <c r="AH34">
        <v>3.2370000000000001</v>
      </c>
      <c r="AI34">
        <v>-0.61599999999999999</v>
      </c>
      <c r="AJ34">
        <v>1.2689999999999999</v>
      </c>
      <c r="AK34">
        <v>2.238</v>
      </c>
      <c r="AL34">
        <v>2.0259999999999998</v>
      </c>
      <c r="AM34">
        <v>2.5379999999999998</v>
      </c>
      <c r="AN34">
        <v>-1.1000000000000001</v>
      </c>
      <c r="AO34">
        <v>-0.80500000000000005</v>
      </c>
      <c r="AP34">
        <v>1.262</v>
      </c>
      <c r="AQ34">
        <v>0.68300000000000005</v>
      </c>
      <c r="AR34" s="2">
        <v>-2.8149999999999999</v>
      </c>
      <c r="AS34" s="2">
        <v>0.14499999999999999</v>
      </c>
      <c r="AT34" s="2">
        <v>-9.09</v>
      </c>
      <c r="AU34" s="2">
        <v>-11.840999999999999</v>
      </c>
      <c r="AV34">
        <v>-6.9429999999999996</v>
      </c>
      <c r="AW34">
        <v>-2.44</v>
      </c>
      <c r="AX34">
        <v>-0.17799999999999999</v>
      </c>
      <c r="AY34">
        <v>0.58599999999999997</v>
      </c>
      <c r="AZ34">
        <v>1.034</v>
      </c>
      <c r="BA34">
        <v>2020</v>
      </c>
    </row>
    <row r="35" spans="1:53" hidden="1">
      <c r="A35" t="s">
        <v>38</v>
      </c>
      <c r="B35" t="s">
        <v>155</v>
      </c>
      <c r="C35" t="s">
        <v>150</v>
      </c>
      <c r="D35" t="s">
        <v>147</v>
      </c>
      <c r="E35" t="s">
        <v>269</v>
      </c>
      <c r="F35" t="s">
        <v>152</v>
      </c>
      <c r="G35" t="s">
        <v>152</v>
      </c>
      <c r="H35" t="s">
        <v>152</v>
      </c>
      <c r="I35" t="s">
        <v>152</v>
      </c>
      <c r="J35" t="s">
        <v>152</v>
      </c>
      <c r="K35" t="s">
        <v>152</v>
      </c>
      <c r="L35" t="s">
        <v>152</v>
      </c>
      <c r="M35" t="s">
        <v>152</v>
      </c>
      <c r="N35" t="s">
        <v>152</v>
      </c>
      <c r="O35" t="s">
        <v>152</v>
      </c>
      <c r="P35" t="s">
        <v>152</v>
      </c>
      <c r="Q35" t="s">
        <v>152</v>
      </c>
      <c r="R35">
        <v>1.042</v>
      </c>
      <c r="S35">
        <v>1.173</v>
      </c>
      <c r="T35">
        <v>1.323</v>
      </c>
      <c r="U35">
        <v>1.405</v>
      </c>
      <c r="V35">
        <v>1.512</v>
      </c>
      <c r="W35">
        <v>1.6950000000000001</v>
      </c>
      <c r="X35">
        <v>1.2050000000000001</v>
      </c>
      <c r="Y35">
        <v>1.1910000000000001</v>
      </c>
      <c r="Z35">
        <v>1.357</v>
      </c>
      <c r="AA35">
        <v>1.2709999999999999</v>
      </c>
      <c r="AB35">
        <v>1.62</v>
      </c>
      <c r="AC35">
        <v>1.978</v>
      </c>
      <c r="AD35">
        <v>2.1459999999999999</v>
      </c>
      <c r="AE35">
        <v>2.3090000000000002</v>
      </c>
      <c r="AF35">
        <v>2.5070000000000001</v>
      </c>
      <c r="AG35">
        <v>2.7069999999999999</v>
      </c>
      <c r="AH35">
        <v>2.8580000000000001</v>
      </c>
      <c r="AI35">
        <v>3.101</v>
      </c>
      <c r="AJ35">
        <v>3.3490000000000002</v>
      </c>
      <c r="AK35">
        <v>3.5310000000000001</v>
      </c>
      <c r="AL35">
        <v>3.633</v>
      </c>
      <c r="AM35">
        <v>3.794</v>
      </c>
      <c r="AN35">
        <v>4.0389999999999997</v>
      </c>
      <c r="AO35">
        <v>4.1859999999999999</v>
      </c>
      <c r="AP35">
        <v>4.5720000000000001</v>
      </c>
      <c r="AQ35">
        <v>4.8650000000000002</v>
      </c>
      <c r="AR35" s="2">
        <v>5.351</v>
      </c>
      <c r="AS35" s="2">
        <v>5.7480000000000002</v>
      </c>
      <c r="AT35" s="2">
        <v>6.8310000000000004</v>
      </c>
      <c r="AU35" s="2">
        <v>8.1289999999999996</v>
      </c>
      <c r="AV35">
        <v>9.1110000000000007</v>
      </c>
      <c r="AW35">
        <v>9.74</v>
      </c>
      <c r="AX35">
        <v>10.192</v>
      </c>
      <c r="AY35">
        <v>10.603999999999999</v>
      </c>
      <c r="AZ35">
        <v>10.986000000000001</v>
      </c>
      <c r="BA35">
        <v>2020</v>
      </c>
    </row>
    <row r="36" spans="1:53" hidden="1">
      <c r="A36" t="s">
        <v>38</v>
      </c>
      <c r="B36" t="s">
        <v>155</v>
      </c>
      <c r="C36" t="s">
        <v>144</v>
      </c>
      <c r="E36" t="s">
        <v>220</v>
      </c>
      <c r="F36" t="s">
        <v>152</v>
      </c>
      <c r="G36" t="s">
        <v>152</v>
      </c>
      <c r="H36" t="s">
        <v>152</v>
      </c>
      <c r="I36" t="s">
        <v>152</v>
      </c>
      <c r="J36" t="s">
        <v>152</v>
      </c>
      <c r="K36" t="s">
        <v>152</v>
      </c>
      <c r="L36" t="s">
        <v>152</v>
      </c>
      <c r="M36" t="s">
        <v>152</v>
      </c>
      <c r="N36" t="s">
        <v>152</v>
      </c>
      <c r="O36" t="s">
        <v>152</v>
      </c>
      <c r="P36" t="s">
        <v>152</v>
      </c>
      <c r="Q36" t="s">
        <v>152</v>
      </c>
      <c r="R36">
        <v>41.793999999999997</v>
      </c>
      <c r="S36">
        <v>42.954999999999998</v>
      </c>
      <c r="T36">
        <v>45.706000000000003</v>
      </c>
      <c r="U36">
        <v>46.82</v>
      </c>
      <c r="V36">
        <v>46.707999999999998</v>
      </c>
      <c r="W36">
        <v>51.761000000000003</v>
      </c>
      <c r="X36">
        <v>33.802999999999997</v>
      </c>
      <c r="Y36">
        <v>28.731000000000002</v>
      </c>
      <c r="Z36">
        <v>34.950000000000003</v>
      </c>
      <c r="AA36">
        <v>31.033000000000001</v>
      </c>
      <c r="AB36">
        <v>37.119999999999997</v>
      </c>
      <c r="AC36">
        <v>41.584000000000003</v>
      </c>
      <c r="AD36">
        <v>41.902999999999999</v>
      </c>
      <c r="AE36">
        <v>41.915999999999997</v>
      </c>
      <c r="AF36">
        <v>43.084000000000003</v>
      </c>
      <c r="AG36">
        <v>45.582000000000001</v>
      </c>
      <c r="AH36">
        <v>46.988999999999997</v>
      </c>
      <c r="AI36">
        <v>50.988999999999997</v>
      </c>
      <c r="AJ36">
        <v>51.323</v>
      </c>
      <c r="AK36">
        <v>48.155999999999999</v>
      </c>
      <c r="AL36">
        <v>47.177</v>
      </c>
      <c r="AM36">
        <v>45.387999999999998</v>
      </c>
      <c r="AN36">
        <v>44.063000000000002</v>
      </c>
      <c r="AO36">
        <v>42.613999999999997</v>
      </c>
      <c r="AP36">
        <v>44.27</v>
      </c>
      <c r="AQ36">
        <v>43.963999999999999</v>
      </c>
      <c r="AR36" s="2">
        <v>45.924999999999997</v>
      </c>
      <c r="AS36" s="2">
        <v>48.406999999999996</v>
      </c>
      <c r="AT36" s="2">
        <v>70.085999999999999</v>
      </c>
      <c r="AU36" s="2">
        <v>85.924000000000007</v>
      </c>
      <c r="AV36">
        <v>89.174000000000007</v>
      </c>
      <c r="AW36">
        <v>86.248999999999995</v>
      </c>
      <c r="AX36">
        <v>82.974000000000004</v>
      </c>
      <c r="AY36">
        <v>80.840999999999994</v>
      </c>
      <c r="AZ36">
        <v>79.287999999999997</v>
      </c>
      <c r="BA36">
        <v>2020</v>
      </c>
    </row>
    <row r="37" spans="1:53" hidden="1">
      <c r="A37" t="s">
        <v>38</v>
      </c>
      <c r="B37" t="s">
        <v>154</v>
      </c>
      <c r="C37" t="s">
        <v>150</v>
      </c>
      <c r="D37" t="s">
        <v>147</v>
      </c>
      <c r="E37" t="s">
        <v>269</v>
      </c>
      <c r="F37" t="s">
        <v>152</v>
      </c>
      <c r="G37" t="s">
        <v>152</v>
      </c>
      <c r="H37" t="s">
        <v>152</v>
      </c>
      <c r="I37" t="s">
        <v>152</v>
      </c>
      <c r="J37" t="s">
        <v>152</v>
      </c>
      <c r="K37" t="s">
        <v>152</v>
      </c>
      <c r="L37" t="s">
        <v>152</v>
      </c>
      <c r="M37" t="s">
        <v>152</v>
      </c>
      <c r="N37" t="s">
        <v>152</v>
      </c>
      <c r="O37" t="s">
        <v>152</v>
      </c>
      <c r="P37" t="s">
        <v>152</v>
      </c>
      <c r="Q37" t="s">
        <v>152</v>
      </c>
      <c r="R37">
        <v>1.0529999999999999</v>
      </c>
      <c r="S37">
        <v>1.2090000000000001</v>
      </c>
      <c r="T37">
        <v>1.379</v>
      </c>
      <c r="U37">
        <v>1.452</v>
      </c>
      <c r="V37">
        <v>1.579</v>
      </c>
      <c r="W37">
        <v>1.7729999999999999</v>
      </c>
      <c r="X37">
        <v>1.306</v>
      </c>
      <c r="Y37">
        <v>1.355</v>
      </c>
      <c r="Z37">
        <v>1.4339999999999999</v>
      </c>
      <c r="AA37">
        <v>1.68</v>
      </c>
      <c r="AB37">
        <v>1.8939999999999999</v>
      </c>
      <c r="AC37">
        <v>2.133</v>
      </c>
      <c r="AD37">
        <v>2.2799999999999998</v>
      </c>
      <c r="AE37">
        <v>2.423</v>
      </c>
      <c r="AF37">
        <v>2.863</v>
      </c>
      <c r="AG37">
        <v>2.7349999999999999</v>
      </c>
      <c r="AH37">
        <v>2.887</v>
      </c>
      <c r="AI37">
        <v>3.1320000000000001</v>
      </c>
      <c r="AJ37">
        <v>3.383</v>
      </c>
      <c r="AK37">
        <v>3.5659999999999998</v>
      </c>
      <c r="AL37">
        <v>3.67</v>
      </c>
      <c r="AM37">
        <v>3.8319999999999999</v>
      </c>
      <c r="AN37">
        <v>4.08</v>
      </c>
      <c r="AO37">
        <v>4.2279999999999998</v>
      </c>
      <c r="AP37">
        <v>4.6180000000000003</v>
      </c>
      <c r="AQ37">
        <v>4.9139999999999997</v>
      </c>
      <c r="AR37" s="2">
        <v>5.4050000000000002</v>
      </c>
      <c r="AS37" s="2">
        <v>5.806</v>
      </c>
      <c r="AT37" s="2">
        <v>6.9</v>
      </c>
      <c r="AU37" s="2">
        <v>8.2110000000000003</v>
      </c>
      <c r="AV37">
        <v>9.2029999999999994</v>
      </c>
      <c r="AW37">
        <v>9.8390000000000004</v>
      </c>
      <c r="AX37">
        <v>10.295</v>
      </c>
      <c r="AY37">
        <v>10.711</v>
      </c>
      <c r="AZ37">
        <v>11.097</v>
      </c>
      <c r="BA37">
        <v>2020</v>
      </c>
    </row>
    <row r="38" spans="1:53" hidden="1">
      <c r="A38" t="s">
        <v>38</v>
      </c>
      <c r="B38" t="s">
        <v>154</v>
      </c>
      <c r="C38" t="s">
        <v>144</v>
      </c>
      <c r="E38" t="s">
        <v>153</v>
      </c>
      <c r="F38" t="s">
        <v>152</v>
      </c>
      <c r="G38" t="s">
        <v>152</v>
      </c>
      <c r="H38" t="s">
        <v>152</v>
      </c>
      <c r="I38" t="s">
        <v>152</v>
      </c>
      <c r="J38" t="s">
        <v>152</v>
      </c>
      <c r="K38" t="s">
        <v>152</v>
      </c>
      <c r="L38" t="s">
        <v>152</v>
      </c>
      <c r="M38" t="s">
        <v>152</v>
      </c>
      <c r="N38" t="s">
        <v>152</v>
      </c>
      <c r="O38" t="s">
        <v>152</v>
      </c>
      <c r="P38" t="s">
        <v>152</v>
      </c>
      <c r="Q38" t="s">
        <v>152</v>
      </c>
      <c r="R38">
        <v>42.216000000000001</v>
      </c>
      <c r="S38">
        <v>44.265999999999998</v>
      </c>
      <c r="T38">
        <v>47.618000000000002</v>
      </c>
      <c r="U38">
        <v>48.366999999999997</v>
      </c>
      <c r="V38">
        <v>48.796999999999997</v>
      </c>
      <c r="W38">
        <v>54.131999999999998</v>
      </c>
      <c r="X38">
        <v>36.630000000000003</v>
      </c>
      <c r="Y38">
        <v>32.703000000000003</v>
      </c>
      <c r="Z38">
        <v>36.926000000000002</v>
      </c>
      <c r="AA38">
        <v>41.034999999999997</v>
      </c>
      <c r="AB38">
        <v>43.384999999999998</v>
      </c>
      <c r="AC38">
        <v>44.853999999999999</v>
      </c>
      <c r="AD38">
        <v>44.533999999999999</v>
      </c>
      <c r="AE38">
        <v>43.988999999999997</v>
      </c>
      <c r="AF38">
        <v>49.204000000000001</v>
      </c>
      <c r="AG38">
        <v>46.042999999999999</v>
      </c>
      <c r="AH38">
        <v>47.463999999999999</v>
      </c>
      <c r="AI38">
        <v>51.503999999999998</v>
      </c>
      <c r="AJ38">
        <v>51.841000000000001</v>
      </c>
      <c r="AK38">
        <v>48.642000000000003</v>
      </c>
      <c r="AL38">
        <v>47.652999999999999</v>
      </c>
      <c r="AM38">
        <v>45.847000000000001</v>
      </c>
      <c r="AN38">
        <v>44.508000000000003</v>
      </c>
      <c r="AO38">
        <v>43.045000000000002</v>
      </c>
      <c r="AP38">
        <v>44.718000000000004</v>
      </c>
      <c r="AQ38">
        <v>44.408000000000001</v>
      </c>
      <c r="AR38" s="2">
        <v>46.389000000000003</v>
      </c>
      <c r="AS38" s="2">
        <v>48.896000000000001</v>
      </c>
      <c r="AT38" s="2">
        <v>70.793999999999997</v>
      </c>
      <c r="AU38" s="2">
        <v>86.792000000000002</v>
      </c>
      <c r="AV38">
        <v>90.073999999999998</v>
      </c>
      <c r="AW38">
        <v>87.12</v>
      </c>
      <c r="AX38">
        <v>83.811999999999998</v>
      </c>
      <c r="AY38">
        <v>81.658000000000001</v>
      </c>
      <c r="AZ38">
        <v>80.088999999999999</v>
      </c>
      <c r="BA38">
        <v>2020</v>
      </c>
    </row>
    <row r="39" spans="1:53" hidden="1">
      <c r="A39" t="s">
        <v>38</v>
      </c>
      <c r="B39" t="s">
        <v>151</v>
      </c>
      <c r="C39" t="s">
        <v>150</v>
      </c>
      <c r="D39" t="s">
        <v>147</v>
      </c>
      <c r="E39" t="s">
        <v>269</v>
      </c>
      <c r="F39">
        <v>1.0660000000000001</v>
      </c>
      <c r="G39">
        <v>1.1439999999999999</v>
      </c>
      <c r="H39">
        <v>1.206</v>
      </c>
      <c r="I39">
        <v>1.2370000000000001</v>
      </c>
      <c r="J39">
        <v>1.381</v>
      </c>
      <c r="K39">
        <v>1.4259999999999999</v>
      </c>
      <c r="L39">
        <v>1.583</v>
      </c>
      <c r="M39">
        <v>1.587</v>
      </c>
      <c r="N39">
        <v>1.72</v>
      </c>
      <c r="O39">
        <v>1.9</v>
      </c>
      <c r="P39">
        <v>2.145</v>
      </c>
      <c r="Q39">
        <v>2.2120000000000002</v>
      </c>
      <c r="R39">
        <v>2.4940000000000002</v>
      </c>
      <c r="S39">
        <v>2.7309999999999999</v>
      </c>
      <c r="T39">
        <v>2.895</v>
      </c>
      <c r="U39">
        <v>3.0019999999999998</v>
      </c>
      <c r="V39">
        <v>3.2370000000000001</v>
      </c>
      <c r="W39">
        <v>3.2749999999999999</v>
      </c>
      <c r="X39">
        <v>3.5659999999999998</v>
      </c>
      <c r="Y39">
        <v>4.1440000000000001</v>
      </c>
      <c r="Z39">
        <v>3.883</v>
      </c>
      <c r="AA39">
        <v>4.0940000000000003</v>
      </c>
      <c r="AB39">
        <v>4.3650000000000002</v>
      </c>
      <c r="AC39">
        <v>4.7560000000000002</v>
      </c>
      <c r="AD39">
        <v>5.12</v>
      </c>
      <c r="AE39">
        <v>5.508</v>
      </c>
      <c r="AF39">
        <v>5.819</v>
      </c>
      <c r="AG39">
        <v>5.94</v>
      </c>
      <c r="AH39">
        <v>6.0819999999999999</v>
      </c>
      <c r="AI39">
        <v>6.0819999999999999</v>
      </c>
      <c r="AJ39">
        <v>6.5259999999999998</v>
      </c>
      <c r="AK39">
        <v>7.3319999999999999</v>
      </c>
      <c r="AL39">
        <v>7.7009999999999996</v>
      </c>
      <c r="AM39">
        <v>8.3580000000000005</v>
      </c>
      <c r="AN39">
        <v>9.1669999999999998</v>
      </c>
      <c r="AO39">
        <v>9.8219999999999992</v>
      </c>
      <c r="AP39">
        <v>10.327</v>
      </c>
      <c r="AQ39">
        <v>11.065</v>
      </c>
      <c r="AR39" s="2">
        <v>11.651</v>
      </c>
      <c r="AS39" s="2">
        <v>11.874000000000001</v>
      </c>
      <c r="AT39" s="2">
        <v>9.7469999999999999</v>
      </c>
      <c r="AU39" s="2">
        <v>9.4600000000000009</v>
      </c>
      <c r="AV39">
        <v>10.217000000000001</v>
      </c>
      <c r="AW39">
        <v>11.292999999999999</v>
      </c>
      <c r="AX39">
        <v>12.282999999999999</v>
      </c>
      <c r="AY39">
        <v>13.117000000000001</v>
      </c>
      <c r="AZ39">
        <v>13.856</v>
      </c>
      <c r="BA39">
        <v>2020</v>
      </c>
    </row>
    <row r="40" spans="1:53" hidden="1">
      <c r="A40" t="s">
        <v>38</v>
      </c>
      <c r="B40" t="s">
        <v>145</v>
      </c>
      <c r="C40" t="s">
        <v>148</v>
      </c>
      <c r="D40" t="s">
        <v>147</v>
      </c>
      <c r="E40" t="s">
        <v>268</v>
      </c>
      <c r="F40">
        <v>-4.1000000000000002E-2</v>
      </c>
      <c r="G40">
        <v>-0.18099999999999999</v>
      </c>
      <c r="H40">
        <v>-0.11899999999999999</v>
      </c>
      <c r="I40">
        <v>-0.106</v>
      </c>
      <c r="J40">
        <v>-6.8000000000000005E-2</v>
      </c>
      <c r="K40">
        <v>-6.7000000000000004E-2</v>
      </c>
      <c r="L40">
        <v>-3.5000000000000003E-2</v>
      </c>
      <c r="M40">
        <v>0.02</v>
      </c>
      <c r="N40">
        <v>6.7000000000000004E-2</v>
      </c>
      <c r="O40">
        <v>-1.6E-2</v>
      </c>
      <c r="P40">
        <v>-0.13300000000000001</v>
      </c>
      <c r="Q40">
        <v>-7.3999999999999996E-2</v>
      </c>
      <c r="R40">
        <v>-0.04</v>
      </c>
      <c r="S40">
        <v>-0.09</v>
      </c>
      <c r="T40">
        <v>-3.6999999999999998E-2</v>
      </c>
      <c r="U40">
        <v>-3.1E-2</v>
      </c>
      <c r="V40">
        <v>1.9E-2</v>
      </c>
      <c r="W40">
        <v>-0.06</v>
      </c>
      <c r="X40">
        <v>-7.0000000000000001E-3</v>
      </c>
      <c r="Y40">
        <v>-0.05</v>
      </c>
      <c r="Z40">
        <v>-9.2999999999999999E-2</v>
      </c>
      <c r="AA40">
        <v>-0.111</v>
      </c>
      <c r="AB40">
        <v>-0.02</v>
      </c>
      <c r="AC40">
        <v>-0.13900000000000001</v>
      </c>
      <c r="AD40">
        <v>-0.36899999999999999</v>
      </c>
      <c r="AE40">
        <v>-0.222</v>
      </c>
      <c r="AF40">
        <v>-0.438</v>
      </c>
      <c r="AG40">
        <v>-0.315</v>
      </c>
      <c r="AH40">
        <v>-0.53200000000000003</v>
      </c>
      <c r="AI40">
        <v>-0.11899999999999999</v>
      </c>
      <c r="AJ40">
        <v>-0.14000000000000001</v>
      </c>
      <c r="AK40">
        <v>-0.19700000000000001</v>
      </c>
      <c r="AL40">
        <v>-5.8000000000000003E-2</v>
      </c>
      <c r="AM40">
        <v>-0.40500000000000003</v>
      </c>
      <c r="AN40">
        <v>-0.28199999999999997</v>
      </c>
      <c r="AO40">
        <v>-0.16400000000000001</v>
      </c>
      <c r="AP40">
        <v>-0.17899999999999999</v>
      </c>
      <c r="AQ40">
        <v>-0.36</v>
      </c>
      <c r="AR40" s="2">
        <v>-0.47</v>
      </c>
      <c r="AS40" s="2">
        <v>-0.69399999999999995</v>
      </c>
      <c r="AT40" s="2">
        <v>-0.60399999999999998</v>
      </c>
      <c r="AU40" s="2">
        <v>-0.72599999999999998</v>
      </c>
      <c r="AV40">
        <v>-0.435</v>
      </c>
      <c r="AW40">
        <v>-0.36699999999999999</v>
      </c>
      <c r="AX40">
        <v>-0.376</v>
      </c>
      <c r="AY40">
        <v>-0.44</v>
      </c>
      <c r="AZ40">
        <v>-0.65700000000000003</v>
      </c>
      <c r="BA40">
        <v>2020</v>
      </c>
    </row>
    <row r="41" spans="1:53" hidden="1">
      <c r="A41" t="s">
        <v>38</v>
      </c>
      <c r="B41" t="s">
        <v>145</v>
      </c>
      <c r="C41" t="s">
        <v>144</v>
      </c>
      <c r="E41" t="s">
        <v>143</v>
      </c>
      <c r="F41">
        <v>-3.1509999999999998</v>
      </c>
      <c r="G41">
        <v>-13.496</v>
      </c>
      <c r="H41">
        <v>-9.173</v>
      </c>
      <c r="I41">
        <v>-8.6999999999999993</v>
      </c>
      <c r="J41">
        <v>-5.3449999999999998</v>
      </c>
      <c r="K41">
        <v>-5.4169999999999998</v>
      </c>
      <c r="L41">
        <v>-2.5139999999999998</v>
      </c>
      <c r="M41">
        <v>1.536</v>
      </c>
      <c r="N41">
        <v>5.5350000000000001</v>
      </c>
      <c r="O41">
        <v>-1.274</v>
      </c>
      <c r="P41">
        <v>-9.1739999999999995</v>
      </c>
      <c r="Q41">
        <v>-4.9249999999999998</v>
      </c>
      <c r="R41">
        <v>-2.4220000000000002</v>
      </c>
      <c r="S41">
        <v>-5.0890000000000004</v>
      </c>
      <c r="T41">
        <v>-1.85</v>
      </c>
      <c r="U41">
        <v>-1.4630000000000001</v>
      </c>
      <c r="V41">
        <v>0.81299999999999994</v>
      </c>
      <c r="W41">
        <v>-2.649</v>
      </c>
      <c r="X41">
        <v>-0.41599999999999998</v>
      </c>
      <c r="Y41">
        <v>-2.3929999999999998</v>
      </c>
      <c r="Z41">
        <v>-5.0759999999999996</v>
      </c>
      <c r="AA41">
        <v>-6.1980000000000004</v>
      </c>
      <c r="AB41">
        <v>-1.014</v>
      </c>
      <c r="AC41">
        <v>-5.5540000000000003</v>
      </c>
      <c r="AD41">
        <v>-12.5</v>
      </c>
      <c r="AE41">
        <v>-6.8159999999999998</v>
      </c>
      <c r="AF41">
        <v>-13.018000000000001</v>
      </c>
      <c r="AG41">
        <v>-8.5410000000000004</v>
      </c>
      <c r="AH41">
        <v>-13.948</v>
      </c>
      <c r="AI41">
        <v>-3.8380000000000001</v>
      </c>
      <c r="AJ41">
        <v>-4.1189999999999998</v>
      </c>
      <c r="AK41">
        <v>-4.82</v>
      </c>
      <c r="AL41">
        <v>-1.3540000000000001</v>
      </c>
      <c r="AM41">
        <v>-8.9329999999999998</v>
      </c>
      <c r="AN41">
        <v>-5.798</v>
      </c>
      <c r="AO41">
        <v>-3.492</v>
      </c>
      <c r="AP41">
        <v>-3.6269999999999998</v>
      </c>
      <c r="AQ41">
        <v>-6.72</v>
      </c>
      <c r="AR41" s="2">
        <v>-8.4209999999999994</v>
      </c>
      <c r="AS41" s="2">
        <v>-12.62</v>
      </c>
      <c r="AT41" s="2">
        <v>-13.438000000000001</v>
      </c>
      <c r="AU41" s="2">
        <v>-15.657</v>
      </c>
      <c r="AV41">
        <v>-8.68</v>
      </c>
      <c r="AW41">
        <v>-6.63</v>
      </c>
      <c r="AX41">
        <v>-6.24</v>
      </c>
      <c r="AY41">
        <v>-6.84</v>
      </c>
      <c r="AZ41">
        <v>-9.6739999999999995</v>
      </c>
      <c r="BA41">
        <v>2020</v>
      </c>
    </row>
    <row r="42" spans="1:53" hidden="1">
      <c r="A42" t="s">
        <v>47</v>
      </c>
      <c r="B42" t="s">
        <v>200</v>
      </c>
      <c r="C42" t="s">
        <v>150</v>
      </c>
      <c r="D42" t="s">
        <v>147</v>
      </c>
      <c r="E42" t="s">
        <v>267</v>
      </c>
      <c r="F42">
        <v>0.112</v>
      </c>
      <c r="G42">
        <v>0.112</v>
      </c>
      <c r="H42">
        <v>0.113</v>
      </c>
      <c r="I42">
        <v>0.11</v>
      </c>
      <c r="J42">
        <v>0.112</v>
      </c>
      <c r="K42">
        <v>0.107</v>
      </c>
      <c r="L42">
        <v>0.108</v>
      </c>
      <c r="M42">
        <v>0.109</v>
      </c>
      <c r="N42">
        <v>0.11899999999999999</v>
      </c>
      <c r="O42">
        <v>0.115</v>
      </c>
      <c r="P42">
        <v>0.114</v>
      </c>
      <c r="Q42">
        <v>0.114</v>
      </c>
      <c r="R42">
        <v>0.115</v>
      </c>
      <c r="S42">
        <v>0.11600000000000001</v>
      </c>
      <c r="T42">
        <v>0.11799999999999999</v>
      </c>
      <c r="U42">
        <v>0.11799999999999999</v>
      </c>
      <c r="V42">
        <v>0.12</v>
      </c>
      <c r="W42">
        <v>0.122</v>
      </c>
      <c r="X42">
        <v>0.13</v>
      </c>
      <c r="Y42">
        <v>0.128</v>
      </c>
      <c r="Z42">
        <v>0.13600000000000001</v>
      </c>
      <c r="AA42">
        <v>0.13400000000000001</v>
      </c>
      <c r="AB42">
        <v>0.13900000000000001</v>
      </c>
      <c r="AC42">
        <v>0.14199999999999999</v>
      </c>
      <c r="AD42">
        <v>0.14000000000000001</v>
      </c>
      <c r="AE42">
        <v>0.14599999999999999</v>
      </c>
      <c r="AF42">
        <v>0.14599999999999999</v>
      </c>
      <c r="AG42">
        <v>0.14899999999999999</v>
      </c>
      <c r="AH42">
        <v>0.14599999999999999</v>
      </c>
      <c r="AI42">
        <v>0.14699999999999999</v>
      </c>
      <c r="AJ42">
        <v>0.14599999999999999</v>
      </c>
      <c r="AK42">
        <v>0.14799999999999999</v>
      </c>
      <c r="AL42">
        <v>0.155</v>
      </c>
      <c r="AM42">
        <v>0.16200000000000001</v>
      </c>
      <c r="AN42">
        <v>0.161</v>
      </c>
      <c r="AO42">
        <v>0.17799999999999999</v>
      </c>
      <c r="AP42">
        <v>0.187</v>
      </c>
      <c r="AQ42">
        <v>0.188</v>
      </c>
      <c r="AR42" s="2">
        <v>0.19500000000000001</v>
      </c>
      <c r="AS42" s="2">
        <v>0.20300000000000001</v>
      </c>
      <c r="AT42" s="2">
        <v>0.20200000000000001</v>
      </c>
      <c r="AU42" s="2">
        <v>0.20599999999999999</v>
      </c>
      <c r="AV42">
        <v>0.21099999999999999</v>
      </c>
      <c r="AW42">
        <v>0.216</v>
      </c>
      <c r="AX42">
        <v>0.22</v>
      </c>
      <c r="AY42">
        <v>0.22500000000000001</v>
      </c>
      <c r="AZ42">
        <v>0.22900000000000001</v>
      </c>
      <c r="BA42">
        <v>2019</v>
      </c>
    </row>
    <row r="43" spans="1:53" hidden="1">
      <c r="A43" t="s">
        <v>47</v>
      </c>
      <c r="B43" t="s">
        <v>200</v>
      </c>
      <c r="C43" t="s">
        <v>170</v>
      </c>
      <c r="E43" t="s">
        <v>199</v>
      </c>
      <c r="F43">
        <v>5.8000000000000003E-2</v>
      </c>
      <c r="G43">
        <v>0.24199999999999999</v>
      </c>
      <c r="H43">
        <v>0.749</v>
      </c>
      <c r="I43">
        <v>-2.7149999999999999</v>
      </c>
      <c r="J43">
        <v>2.3919999999999999</v>
      </c>
      <c r="K43">
        <v>-4.5190000000000001</v>
      </c>
      <c r="L43">
        <v>0.97499999999999998</v>
      </c>
      <c r="M43">
        <v>0.42599999999999999</v>
      </c>
      <c r="N43">
        <v>9.1489999999999991</v>
      </c>
      <c r="O43">
        <v>-3.101</v>
      </c>
      <c r="P43">
        <v>-1.331</v>
      </c>
      <c r="Q43">
        <v>0.13400000000000001</v>
      </c>
      <c r="R43">
        <v>1.3069999999999999</v>
      </c>
      <c r="S43">
        <v>1.046</v>
      </c>
      <c r="T43">
        <v>1.754</v>
      </c>
      <c r="U43">
        <v>-8.4000000000000005E-2</v>
      </c>
      <c r="V43">
        <v>1.141</v>
      </c>
      <c r="W43">
        <v>1.9650000000000001</v>
      </c>
      <c r="X43">
        <v>6.85</v>
      </c>
      <c r="Y43">
        <v>-1.7709999999999999</v>
      </c>
      <c r="Z43">
        <v>5.9560000000000004</v>
      </c>
      <c r="AA43">
        <v>-1.4179999999999999</v>
      </c>
      <c r="AB43">
        <v>3.9620000000000002</v>
      </c>
      <c r="AC43">
        <v>2.0059999999999998</v>
      </c>
      <c r="AD43">
        <v>-1.629</v>
      </c>
      <c r="AE43">
        <v>4.952</v>
      </c>
      <c r="AF43">
        <v>-4.9000000000000002E-2</v>
      </c>
      <c r="AG43">
        <v>2.0350000000000001</v>
      </c>
      <c r="AH43">
        <v>-2.0920000000000001</v>
      </c>
      <c r="AI43">
        <v>0.80300000000000005</v>
      </c>
      <c r="AJ43">
        <v>-0.92400000000000004</v>
      </c>
      <c r="AK43">
        <v>1.595</v>
      </c>
      <c r="AL43">
        <v>4.7130000000000001</v>
      </c>
      <c r="AM43">
        <v>4.2149999999999999</v>
      </c>
      <c r="AN43">
        <v>-0.69799999999999995</v>
      </c>
      <c r="AO43">
        <v>10.404999999999999</v>
      </c>
      <c r="AP43">
        <v>5.1379999999999999</v>
      </c>
      <c r="AQ43">
        <v>0.89</v>
      </c>
      <c r="AR43" s="2">
        <v>3.7759999999999998</v>
      </c>
      <c r="AS43" s="2">
        <v>3.9260000000000002</v>
      </c>
      <c r="AT43" s="2">
        <v>-0.47599999999999998</v>
      </c>
      <c r="AU43" s="2">
        <v>1.79</v>
      </c>
      <c r="AV43">
        <v>2.4980000000000002</v>
      </c>
      <c r="AW43">
        <v>2.3210000000000002</v>
      </c>
      <c r="AX43">
        <v>2.0499999999999998</v>
      </c>
      <c r="AY43">
        <v>1.954</v>
      </c>
      <c r="AZ43">
        <v>1.9710000000000001</v>
      </c>
      <c r="BA43">
        <v>2019</v>
      </c>
    </row>
    <row r="44" spans="1:53" hidden="1">
      <c r="A44" t="s">
        <v>47</v>
      </c>
      <c r="B44" t="s">
        <v>198</v>
      </c>
      <c r="C44" t="s">
        <v>150</v>
      </c>
      <c r="D44" t="s">
        <v>147</v>
      </c>
      <c r="E44" t="s">
        <v>267</v>
      </c>
      <c r="F44">
        <v>3.6999999999999998E-2</v>
      </c>
      <c r="G44">
        <v>3.7999999999999999E-2</v>
      </c>
      <c r="H44">
        <v>0.04</v>
      </c>
      <c r="I44">
        <v>4.2000000000000003E-2</v>
      </c>
      <c r="J44">
        <v>4.8000000000000001E-2</v>
      </c>
      <c r="K44">
        <v>4.5999999999999999E-2</v>
      </c>
      <c r="L44">
        <v>4.7E-2</v>
      </c>
      <c r="M44">
        <v>5.0999999999999997E-2</v>
      </c>
      <c r="N44">
        <v>5.7000000000000002E-2</v>
      </c>
      <c r="O44">
        <v>5.6000000000000001E-2</v>
      </c>
      <c r="P44">
        <v>5.5E-2</v>
      </c>
      <c r="Q44">
        <v>6.0999999999999999E-2</v>
      </c>
      <c r="R44">
        <v>6.5000000000000002E-2</v>
      </c>
      <c r="S44">
        <v>6.9000000000000006E-2</v>
      </c>
      <c r="T44">
        <v>7.4999999999999997E-2</v>
      </c>
      <c r="U44">
        <v>7.5999999999999998E-2</v>
      </c>
      <c r="V44">
        <v>8.5000000000000006E-2</v>
      </c>
      <c r="W44">
        <v>9.0999999999999998E-2</v>
      </c>
      <c r="X44">
        <v>0.104</v>
      </c>
      <c r="Y44">
        <v>0.107</v>
      </c>
      <c r="Z44">
        <v>0.11600000000000001</v>
      </c>
      <c r="AA44">
        <v>0.122</v>
      </c>
      <c r="AB44">
        <v>0.13300000000000001</v>
      </c>
      <c r="AC44">
        <v>0.13900000000000001</v>
      </c>
      <c r="AD44">
        <v>0.13900000000000001</v>
      </c>
      <c r="AE44">
        <v>0.14699999999999999</v>
      </c>
      <c r="AF44">
        <v>0.14599999999999999</v>
      </c>
      <c r="AG44">
        <v>0.159</v>
      </c>
      <c r="AH44">
        <v>0.16800000000000001</v>
      </c>
      <c r="AI44">
        <v>0.17</v>
      </c>
      <c r="AJ44">
        <v>0.17</v>
      </c>
      <c r="AK44">
        <v>0.17599999999999999</v>
      </c>
      <c r="AL44">
        <v>0.184</v>
      </c>
      <c r="AM44">
        <v>0.192</v>
      </c>
      <c r="AN44">
        <v>0.19900000000000001</v>
      </c>
      <c r="AO44">
        <v>0.22800000000000001</v>
      </c>
      <c r="AP44">
        <v>0.24</v>
      </c>
      <c r="AQ44">
        <v>0.24399999999999999</v>
      </c>
      <c r="AR44" s="2">
        <v>0.26800000000000002</v>
      </c>
      <c r="AS44" s="2">
        <v>0.28399999999999997</v>
      </c>
      <c r="AT44" s="2">
        <v>0.28699999999999998</v>
      </c>
      <c r="AU44" s="2">
        <v>0.30499999999999999</v>
      </c>
      <c r="AV44">
        <v>0.32300000000000001</v>
      </c>
      <c r="AW44">
        <v>0.33700000000000002</v>
      </c>
      <c r="AX44">
        <v>0.35</v>
      </c>
      <c r="AY44">
        <v>0.36199999999999999</v>
      </c>
      <c r="AZ44">
        <v>0.374</v>
      </c>
      <c r="BA44">
        <v>2019</v>
      </c>
    </row>
    <row r="45" spans="1:53" hidden="1">
      <c r="A45" t="s">
        <v>47</v>
      </c>
      <c r="B45" t="s">
        <v>198</v>
      </c>
      <c r="C45" t="s">
        <v>148</v>
      </c>
      <c r="D45" t="s">
        <v>147</v>
      </c>
      <c r="E45" t="s">
        <v>184</v>
      </c>
      <c r="F45">
        <v>4.2000000000000003E-2</v>
      </c>
      <c r="G45">
        <v>4.3999999999999997E-2</v>
      </c>
      <c r="H45">
        <v>4.1000000000000002E-2</v>
      </c>
      <c r="I45">
        <v>3.7999999999999999E-2</v>
      </c>
      <c r="J45">
        <v>4.2000000000000003E-2</v>
      </c>
      <c r="K45">
        <v>3.2000000000000001E-2</v>
      </c>
      <c r="L45">
        <v>3.1E-2</v>
      </c>
      <c r="M45">
        <v>3.5999999999999997E-2</v>
      </c>
      <c r="N45">
        <v>4.4999999999999998E-2</v>
      </c>
      <c r="O45">
        <v>4.3999999999999997E-2</v>
      </c>
      <c r="P45">
        <v>4.2999999999999997E-2</v>
      </c>
      <c r="Q45">
        <v>4.7E-2</v>
      </c>
      <c r="R45">
        <v>4.8000000000000001E-2</v>
      </c>
      <c r="S45">
        <v>4.7E-2</v>
      </c>
      <c r="T45">
        <v>5.5E-2</v>
      </c>
      <c r="U45">
        <v>5.6000000000000001E-2</v>
      </c>
      <c r="V45">
        <v>6.7000000000000004E-2</v>
      </c>
      <c r="W45">
        <v>6.7000000000000004E-2</v>
      </c>
      <c r="X45">
        <v>6.6000000000000003E-2</v>
      </c>
      <c r="Y45">
        <v>6.9000000000000006E-2</v>
      </c>
      <c r="Z45">
        <v>6.8000000000000005E-2</v>
      </c>
      <c r="AA45">
        <v>6.3E-2</v>
      </c>
      <c r="AB45">
        <v>7.1999999999999995E-2</v>
      </c>
      <c r="AC45">
        <v>9.0999999999999998E-2</v>
      </c>
      <c r="AD45">
        <v>0.10299999999999999</v>
      </c>
      <c r="AE45">
        <v>0.112</v>
      </c>
      <c r="AF45">
        <v>0.11</v>
      </c>
      <c r="AG45">
        <v>0.13300000000000001</v>
      </c>
      <c r="AH45">
        <v>0.14399999999999999</v>
      </c>
      <c r="AI45">
        <v>0.13400000000000001</v>
      </c>
      <c r="AJ45">
        <v>0.157</v>
      </c>
      <c r="AK45">
        <v>0.182</v>
      </c>
      <c r="AL45">
        <v>0.19</v>
      </c>
      <c r="AM45">
        <v>0.186</v>
      </c>
      <c r="AN45">
        <v>0.18</v>
      </c>
      <c r="AO45">
        <v>0.17100000000000001</v>
      </c>
      <c r="AP45">
        <v>0.17799999999999999</v>
      </c>
      <c r="AQ45">
        <v>0.187</v>
      </c>
      <c r="AR45" s="2">
        <v>0.2</v>
      </c>
      <c r="AS45" s="2">
        <v>0.19800000000000001</v>
      </c>
      <c r="AT45" s="2">
        <v>0.19800000000000001</v>
      </c>
      <c r="AU45" s="2">
        <v>0.23200000000000001</v>
      </c>
      <c r="AV45">
        <v>0.245</v>
      </c>
      <c r="AW45">
        <v>0.25800000000000001</v>
      </c>
      <c r="AX45">
        <v>0.27</v>
      </c>
      <c r="AY45">
        <v>0.27900000000000003</v>
      </c>
      <c r="AZ45">
        <v>0.28799999999999998</v>
      </c>
      <c r="BA45">
        <v>2019</v>
      </c>
    </row>
    <row r="46" spans="1:53" hidden="1">
      <c r="A46" t="s">
        <v>47</v>
      </c>
      <c r="B46" t="s">
        <v>198</v>
      </c>
      <c r="C46" t="s">
        <v>191</v>
      </c>
      <c r="D46" t="s">
        <v>147</v>
      </c>
      <c r="E46" t="s">
        <v>184</v>
      </c>
      <c r="F46">
        <v>5.3999999999999999E-2</v>
      </c>
      <c r="G46">
        <v>5.8999999999999997E-2</v>
      </c>
      <c r="H46">
        <v>6.3E-2</v>
      </c>
      <c r="I46">
        <v>6.4000000000000001E-2</v>
      </c>
      <c r="J46">
        <v>6.7000000000000004E-2</v>
      </c>
      <c r="K46">
        <v>6.6000000000000003E-2</v>
      </c>
      <c r="L46">
        <v>6.8000000000000005E-2</v>
      </c>
      <c r="M46">
        <v>7.0000000000000007E-2</v>
      </c>
      <c r="N46">
        <v>0.08</v>
      </c>
      <c r="O46">
        <v>0.08</v>
      </c>
      <c r="P46">
        <v>8.2000000000000003E-2</v>
      </c>
      <c r="Q46">
        <v>8.5000000000000006E-2</v>
      </c>
      <c r="R46">
        <v>8.7999999999999995E-2</v>
      </c>
      <c r="S46">
        <v>9.0999999999999998E-2</v>
      </c>
      <c r="T46">
        <v>9.5000000000000001E-2</v>
      </c>
      <c r="U46">
        <v>9.6000000000000002E-2</v>
      </c>
      <c r="V46">
        <v>9.9000000000000005E-2</v>
      </c>
      <c r="W46">
        <v>0.10299999999999999</v>
      </c>
      <c r="X46">
        <v>0.111</v>
      </c>
      <c r="Y46">
        <v>0.111</v>
      </c>
      <c r="Z46">
        <v>0.12</v>
      </c>
      <c r="AA46">
        <v>0.121</v>
      </c>
      <c r="AB46">
        <v>0.128</v>
      </c>
      <c r="AC46">
        <v>0.13300000000000001</v>
      </c>
      <c r="AD46">
        <v>0.13400000000000001</v>
      </c>
      <c r="AE46">
        <v>0.14499999999999999</v>
      </c>
      <c r="AF46">
        <v>0.15</v>
      </c>
      <c r="AG46">
        <v>0.157</v>
      </c>
      <c r="AH46">
        <v>0.157</v>
      </c>
      <c r="AI46">
        <v>0.159</v>
      </c>
      <c r="AJ46">
        <v>0.159</v>
      </c>
      <c r="AK46">
        <v>0.16500000000000001</v>
      </c>
      <c r="AL46">
        <v>0.17599999999999999</v>
      </c>
      <c r="AM46">
        <v>0.187</v>
      </c>
      <c r="AN46">
        <v>0.189</v>
      </c>
      <c r="AO46">
        <v>0.21099999999999999</v>
      </c>
      <c r="AP46">
        <v>0.224</v>
      </c>
      <c r="AQ46">
        <v>0.23</v>
      </c>
      <c r="AR46" s="2">
        <v>0.245</v>
      </c>
      <c r="AS46" s="2">
        <v>0.25900000000000001</v>
      </c>
      <c r="AT46" s="2">
        <v>0.26100000000000001</v>
      </c>
      <c r="AU46" s="2">
        <v>0.27500000000000002</v>
      </c>
      <c r="AV46">
        <v>0.28999999999999998</v>
      </c>
      <c r="AW46">
        <v>0.30299999999999999</v>
      </c>
      <c r="AX46">
        <v>0.317</v>
      </c>
      <c r="AY46">
        <v>0.33</v>
      </c>
      <c r="AZ46">
        <v>0.34300000000000003</v>
      </c>
      <c r="BA46">
        <v>2019</v>
      </c>
    </row>
    <row r="47" spans="1:53" hidden="1">
      <c r="A47" t="s">
        <v>47</v>
      </c>
      <c r="B47" t="s">
        <v>197</v>
      </c>
      <c r="C47" t="s">
        <v>178</v>
      </c>
      <c r="E47" t="s">
        <v>196</v>
      </c>
      <c r="F47">
        <v>33.097999999999999</v>
      </c>
      <c r="G47">
        <v>34.292000000000002</v>
      </c>
      <c r="H47">
        <v>35.597000000000001</v>
      </c>
      <c r="I47">
        <v>38.710999999999999</v>
      </c>
      <c r="J47">
        <v>42.377000000000002</v>
      </c>
      <c r="K47">
        <v>42.569000000000003</v>
      </c>
      <c r="L47">
        <v>43.220999999999997</v>
      </c>
      <c r="M47">
        <v>46.701999999999998</v>
      </c>
      <c r="N47">
        <v>48.213000000000001</v>
      </c>
      <c r="O47">
        <v>48.765999999999998</v>
      </c>
      <c r="P47">
        <v>48.508000000000003</v>
      </c>
      <c r="Q47">
        <v>53.491999999999997</v>
      </c>
      <c r="R47">
        <v>56.85</v>
      </c>
      <c r="S47">
        <v>59.442</v>
      </c>
      <c r="T47">
        <v>63.305999999999997</v>
      </c>
      <c r="U47">
        <v>63.826999999999998</v>
      </c>
      <c r="V47">
        <v>71.403000000000006</v>
      </c>
      <c r="W47">
        <v>74.233000000000004</v>
      </c>
      <c r="X47">
        <v>80.138999999999996</v>
      </c>
      <c r="Y47">
        <v>83.697000000000003</v>
      </c>
      <c r="Z47">
        <v>85.811999999999998</v>
      </c>
      <c r="AA47">
        <v>91.067999999999998</v>
      </c>
      <c r="AB47">
        <v>95.549000000000007</v>
      </c>
      <c r="AC47">
        <v>98.070999999999998</v>
      </c>
      <c r="AD47">
        <v>99.745000000000005</v>
      </c>
      <c r="AE47">
        <v>100.256</v>
      </c>
      <c r="AF47">
        <v>100</v>
      </c>
      <c r="AG47">
        <v>106.149</v>
      </c>
      <c r="AH47">
        <v>114.977</v>
      </c>
      <c r="AI47">
        <v>115.173</v>
      </c>
      <c r="AJ47">
        <v>116.53</v>
      </c>
      <c r="AK47">
        <v>118.718</v>
      </c>
      <c r="AL47">
        <v>118.249</v>
      </c>
      <c r="AM47">
        <v>118.40900000000001</v>
      </c>
      <c r="AN47">
        <v>123.98099999999999</v>
      </c>
      <c r="AO47">
        <v>128.30000000000001</v>
      </c>
      <c r="AP47">
        <v>128.52000000000001</v>
      </c>
      <c r="AQ47">
        <v>129.761</v>
      </c>
      <c r="AR47" s="2">
        <v>137.08099999999999</v>
      </c>
      <c r="AS47" s="2">
        <v>139.91200000000001</v>
      </c>
      <c r="AT47" s="2">
        <v>142.13900000000001</v>
      </c>
      <c r="AU47" s="2">
        <v>148.39699999999999</v>
      </c>
      <c r="AV47">
        <v>153.29400000000001</v>
      </c>
      <c r="AW47">
        <v>156.203</v>
      </c>
      <c r="AX47">
        <v>158.93299999999999</v>
      </c>
      <c r="AY47">
        <v>161.43199999999999</v>
      </c>
      <c r="AZ47">
        <v>163.16399999999999</v>
      </c>
      <c r="BA47">
        <v>2019</v>
      </c>
    </row>
    <row r="48" spans="1:53" hidden="1">
      <c r="A48" t="s">
        <v>47</v>
      </c>
      <c r="B48" t="s">
        <v>195</v>
      </c>
      <c r="C48" t="s">
        <v>150</v>
      </c>
      <c r="D48" t="s">
        <v>190</v>
      </c>
      <c r="E48" t="s">
        <v>193</v>
      </c>
      <c r="F48" s="43">
        <v>1910.3209999999999</v>
      </c>
      <c r="G48" s="43">
        <v>1877.6379999999999</v>
      </c>
      <c r="H48" s="43">
        <v>1811.5630000000001</v>
      </c>
      <c r="I48" s="43">
        <v>1804.472</v>
      </c>
      <c r="J48" s="43">
        <v>1811.6310000000001</v>
      </c>
      <c r="K48" s="43">
        <v>1679.4570000000001</v>
      </c>
      <c r="L48" s="43">
        <v>1654.22</v>
      </c>
      <c r="M48" s="43">
        <v>1620.4929999999999</v>
      </c>
      <c r="N48" s="43">
        <v>1725.3520000000001</v>
      </c>
      <c r="O48" s="43">
        <v>1630.81</v>
      </c>
      <c r="P48" s="43">
        <v>1569.596</v>
      </c>
      <c r="Q48" s="43">
        <v>1549.52</v>
      </c>
      <c r="R48" s="43">
        <v>1547.64</v>
      </c>
      <c r="S48" s="43">
        <v>1541.79</v>
      </c>
      <c r="T48" s="43">
        <v>1546.6990000000001</v>
      </c>
      <c r="U48" s="43">
        <v>1523.6020000000001</v>
      </c>
      <c r="V48" s="43">
        <v>1515.2159999999999</v>
      </c>
      <c r="W48" s="43">
        <v>1519.144</v>
      </c>
      <c r="X48" s="43">
        <v>1596.047</v>
      </c>
      <c r="Y48" s="43">
        <v>1541.548</v>
      </c>
      <c r="Z48" s="43">
        <v>1606.0219999999999</v>
      </c>
      <c r="AA48" s="43">
        <v>1554.7329999999999</v>
      </c>
      <c r="AB48" s="43">
        <v>1587.2180000000001</v>
      </c>
      <c r="AC48" s="43">
        <v>1589.903</v>
      </c>
      <c r="AD48" s="43">
        <v>1535.818</v>
      </c>
      <c r="AE48" s="43">
        <v>1582.8330000000001</v>
      </c>
      <c r="AF48" s="43">
        <v>1548.33</v>
      </c>
      <c r="AG48" s="43">
        <v>1546.165</v>
      </c>
      <c r="AH48" s="43">
        <v>1481.558</v>
      </c>
      <c r="AI48" s="43">
        <v>1461.6210000000001</v>
      </c>
      <c r="AJ48" s="43">
        <v>1417.249</v>
      </c>
      <c r="AK48" s="43">
        <v>1420.8510000000001</v>
      </c>
      <c r="AL48" s="43">
        <v>1468.181</v>
      </c>
      <c r="AM48" s="43">
        <v>1509.874</v>
      </c>
      <c r="AN48" s="43">
        <v>1479.5409999999999</v>
      </c>
      <c r="AO48" s="43">
        <v>1611.943</v>
      </c>
      <c r="AP48" s="43">
        <v>1672.3920000000001</v>
      </c>
      <c r="AQ48" s="43">
        <v>1665.0050000000001</v>
      </c>
      <c r="AR48" s="45">
        <v>1705.0719999999999</v>
      </c>
      <c r="AS48" s="45">
        <v>1742.374</v>
      </c>
      <c r="AT48" s="45">
        <v>1705.1949999999999</v>
      </c>
      <c r="AU48" s="45">
        <v>1706.9459999999999</v>
      </c>
      <c r="AV48" s="43">
        <v>1720.74</v>
      </c>
      <c r="AW48" s="43">
        <v>1731.8050000000001</v>
      </c>
      <c r="AX48" s="43">
        <v>1738.8440000000001</v>
      </c>
      <c r="AY48" s="43">
        <v>1744.806</v>
      </c>
      <c r="AZ48" s="43">
        <v>1751.6679999999999</v>
      </c>
      <c r="BA48">
        <v>2017</v>
      </c>
    </row>
    <row r="49" spans="1:53" hidden="1">
      <c r="A49" t="s">
        <v>47</v>
      </c>
      <c r="B49" t="s">
        <v>195</v>
      </c>
      <c r="C49" t="s">
        <v>194</v>
      </c>
      <c r="D49" t="s">
        <v>190</v>
      </c>
      <c r="E49" t="s">
        <v>193</v>
      </c>
      <c r="F49" s="43">
        <v>2335.8159999999998</v>
      </c>
      <c r="G49" s="43">
        <v>2295.8539999999998</v>
      </c>
      <c r="H49" s="43">
        <v>2215.0619999999999</v>
      </c>
      <c r="I49" s="43">
        <v>2206.3910000000001</v>
      </c>
      <c r="J49" s="43">
        <v>2215.145</v>
      </c>
      <c r="K49" s="43">
        <v>2053.5300000000002</v>
      </c>
      <c r="L49" s="43">
        <v>2022.673</v>
      </c>
      <c r="M49" s="43">
        <v>1981.434</v>
      </c>
      <c r="N49" s="43">
        <v>2109.6480000000001</v>
      </c>
      <c r="O49" s="43">
        <v>1994.049</v>
      </c>
      <c r="P49" s="43">
        <v>1919.2</v>
      </c>
      <c r="Q49" s="43">
        <v>1894.653</v>
      </c>
      <c r="R49" s="43">
        <v>1892.354</v>
      </c>
      <c r="S49" s="43">
        <v>1885.2</v>
      </c>
      <c r="T49" s="43">
        <v>1891.202</v>
      </c>
      <c r="U49" s="43">
        <v>1862.962</v>
      </c>
      <c r="V49" s="43">
        <v>1852.7080000000001</v>
      </c>
      <c r="W49" s="43">
        <v>1857.511</v>
      </c>
      <c r="X49" s="43">
        <v>1951.5419999999999</v>
      </c>
      <c r="Y49" s="43">
        <v>1884.905</v>
      </c>
      <c r="Z49" s="43">
        <v>1963.739</v>
      </c>
      <c r="AA49" s="43">
        <v>1901.0260000000001</v>
      </c>
      <c r="AB49" s="43">
        <v>1940.7470000000001</v>
      </c>
      <c r="AC49" s="43">
        <v>1944.0309999999999</v>
      </c>
      <c r="AD49" s="43">
        <v>1877.8989999999999</v>
      </c>
      <c r="AE49" s="43">
        <v>1935.385</v>
      </c>
      <c r="AF49" s="43">
        <v>1893.1980000000001</v>
      </c>
      <c r="AG49" s="43">
        <v>1890.55</v>
      </c>
      <c r="AH49" s="43">
        <v>1811.5530000000001</v>
      </c>
      <c r="AI49" s="43">
        <v>1787.1759999999999</v>
      </c>
      <c r="AJ49" s="43">
        <v>1732.92</v>
      </c>
      <c r="AK49" s="43">
        <v>1737.3240000000001</v>
      </c>
      <c r="AL49" s="43">
        <v>1795.1959999999999</v>
      </c>
      <c r="AM49" s="43">
        <v>1846.1759999999999</v>
      </c>
      <c r="AN49" s="43">
        <v>1809.087</v>
      </c>
      <c r="AO49" s="43">
        <v>1970.98</v>
      </c>
      <c r="AP49" s="43">
        <v>2044.8920000000001</v>
      </c>
      <c r="AQ49" s="43">
        <v>2035.86</v>
      </c>
      <c r="AR49" s="45">
        <v>2084.8510000000001</v>
      </c>
      <c r="AS49" s="45">
        <v>2130.462</v>
      </c>
      <c r="AT49" s="45">
        <v>2085.002</v>
      </c>
      <c r="AU49" s="45">
        <v>2087.143</v>
      </c>
      <c r="AV49" s="43">
        <v>2104.009</v>
      </c>
      <c r="AW49" s="43">
        <v>2117.5390000000002</v>
      </c>
      <c r="AX49" s="43">
        <v>2126.1460000000002</v>
      </c>
      <c r="AY49" s="43">
        <v>2133.4349999999999</v>
      </c>
      <c r="AZ49" s="43">
        <v>2141.8249999999998</v>
      </c>
      <c r="BA49">
        <v>2017</v>
      </c>
    </row>
    <row r="50" spans="1:53" hidden="1">
      <c r="A50" t="s">
        <v>47</v>
      </c>
      <c r="B50" t="s">
        <v>192</v>
      </c>
      <c r="C50" t="s">
        <v>150</v>
      </c>
      <c r="D50" t="s">
        <v>190</v>
      </c>
      <c r="E50" t="s">
        <v>189</v>
      </c>
      <c r="F50">
        <v>632.27200000000005</v>
      </c>
      <c r="G50">
        <v>643.875</v>
      </c>
      <c r="H50">
        <v>644.86400000000003</v>
      </c>
      <c r="I50">
        <v>698.52200000000005</v>
      </c>
      <c r="J50">
        <v>767.71299999999997</v>
      </c>
      <c r="K50">
        <v>714.93</v>
      </c>
      <c r="L50">
        <v>714.96500000000003</v>
      </c>
      <c r="M50">
        <v>756.80499999999995</v>
      </c>
      <c r="N50">
        <v>831.84400000000005</v>
      </c>
      <c r="O50">
        <v>795.27700000000004</v>
      </c>
      <c r="P50">
        <v>761.38599999999997</v>
      </c>
      <c r="Q50">
        <v>828.86500000000001</v>
      </c>
      <c r="R50">
        <v>879.827</v>
      </c>
      <c r="S50">
        <v>916.46600000000001</v>
      </c>
      <c r="T50">
        <v>979.16</v>
      </c>
      <c r="U50">
        <v>972.47500000000002</v>
      </c>
      <c r="V50" s="43">
        <v>1081.904</v>
      </c>
      <c r="W50" s="43">
        <v>1127.713</v>
      </c>
      <c r="X50" s="43">
        <v>1279.048</v>
      </c>
      <c r="Y50" s="43">
        <v>1290.2270000000001</v>
      </c>
      <c r="Z50" s="43">
        <v>1378.1559999999999</v>
      </c>
      <c r="AA50" s="43">
        <v>1415.8589999999999</v>
      </c>
      <c r="AB50" s="43">
        <v>1516.569</v>
      </c>
      <c r="AC50" s="43">
        <v>1559.23</v>
      </c>
      <c r="AD50" s="43">
        <v>1531.9079999999999</v>
      </c>
      <c r="AE50" s="43">
        <v>1586.8869999999999</v>
      </c>
      <c r="AF50" s="43">
        <v>1548.33</v>
      </c>
      <c r="AG50" s="43">
        <v>1641.2349999999999</v>
      </c>
      <c r="AH50" s="43">
        <v>1703.4580000000001</v>
      </c>
      <c r="AI50" s="43">
        <v>1683.3879999999999</v>
      </c>
      <c r="AJ50" s="43">
        <v>1651.519</v>
      </c>
      <c r="AK50" s="43">
        <v>1686.8030000000001</v>
      </c>
      <c r="AL50" s="43">
        <v>1736.1030000000001</v>
      </c>
      <c r="AM50" s="43">
        <v>1787.828</v>
      </c>
      <c r="AN50" s="43">
        <v>1834.3530000000001</v>
      </c>
      <c r="AO50" s="43">
        <v>2068.125</v>
      </c>
      <c r="AP50" s="43">
        <v>2149.3609999999999</v>
      </c>
      <c r="AQ50" s="43">
        <v>2160.5189999999998</v>
      </c>
      <c r="AR50" s="45">
        <v>2337.3240000000001</v>
      </c>
      <c r="AS50" s="45">
        <v>2437.79</v>
      </c>
      <c r="AT50" s="45">
        <v>2423.7510000000002</v>
      </c>
      <c r="AU50" s="45">
        <v>2533.056</v>
      </c>
      <c r="AV50" s="43">
        <v>2637.7829999999999</v>
      </c>
      <c r="AW50" s="43">
        <v>2705.123</v>
      </c>
      <c r="AX50" s="43">
        <v>2763.6019999999999</v>
      </c>
      <c r="AY50" s="43">
        <v>2816.6790000000001</v>
      </c>
      <c r="AZ50" s="43">
        <v>2858.0830000000001</v>
      </c>
      <c r="BA50">
        <v>2017</v>
      </c>
    </row>
    <row r="51" spans="1:53" hidden="1">
      <c r="A51" t="s">
        <v>47</v>
      </c>
      <c r="B51" t="s">
        <v>192</v>
      </c>
      <c r="C51" t="s">
        <v>148</v>
      </c>
      <c r="D51" t="s">
        <v>190</v>
      </c>
      <c r="E51" t="s">
        <v>189</v>
      </c>
      <c r="F51">
        <v>720.46299999999997</v>
      </c>
      <c r="G51">
        <v>739.99099999999999</v>
      </c>
      <c r="H51">
        <v>656.08799999999997</v>
      </c>
      <c r="I51">
        <v>630.23299999999995</v>
      </c>
      <c r="J51">
        <v>675.19100000000003</v>
      </c>
      <c r="K51">
        <v>500.80399999999997</v>
      </c>
      <c r="L51">
        <v>479.56099999999998</v>
      </c>
      <c r="M51">
        <v>530.35799999999995</v>
      </c>
      <c r="N51">
        <v>652.24300000000005</v>
      </c>
      <c r="O51">
        <v>630.11199999999997</v>
      </c>
      <c r="P51">
        <v>594.75599999999997</v>
      </c>
      <c r="Q51">
        <v>645.74599999999998</v>
      </c>
      <c r="R51">
        <v>646.91399999999999</v>
      </c>
      <c r="S51">
        <v>623.58000000000004</v>
      </c>
      <c r="T51">
        <v>716.41600000000005</v>
      </c>
      <c r="U51">
        <v>721.08699999999999</v>
      </c>
      <c r="V51">
        <v>847.06100000000004</v>
      </c>
      <c r="W51">
        <v>839.08600000000001</v>
      </c>
      <c r="X51">
        <v>805.03</v>
      </c>
      <c r="Y51">
        <v>832.62199999999996</v>
      </c>
      <c r="Z51">
        <v>802.47799999999995</v>
      </c>
      <c r="AA51">
        <v>732.87199999999996</v>
      </c>
      <c r="AB51">
        <v>824.83100000000002</v>
      </c>
      <c r="AC51" s="43">
        <v>1016.381</v>
      </c>
      <c r="AD51" s="43">
        <v>1128.3710000000001</v>
      </c>
      <c r="AE51" s="43">
        <v>1212.1320000000001</v>
      </c>
      <c r="AF51" s="43">
        <v>1166.4349999999999</v>
      </c>
      <c r="AG51" s="43">
        <v>1376.2750000000001</v>
      </c>
      <c r="AH51" s="43">
        <v>1456.9079999999999</v>
      </c>
      <c r="AI51" s="43">
        <v>1332.0709999999999</v>
      </c>
      <c r="AJ51" s="43">
        <v>1518.57</v>
      </c>
      <c r="AK51" s="43">
        <v>1741.1389999999999</v>
      </c>
      <c r="AL51" s="43">
        <v>1798.2550000000001</v>
      </c>
      <c r="AM51" s="43">
        <v>1731.38</v>
      </c>
      <c r="AN51" s="43">
        <v>1655.8620000000001</v>
      </c>
      <c r="AO51" s="43">
        <v>1556.4960000000001</v>
      </c>
      <c r="AP51" s="43">
        <v>1598.885</v>
      </c>
      <c r="AQ51" s="43">
        <v>1656.6279999999999</v>
      </c>
      <c r="AR51" s="45">
        <v>1748.6469999999999</v>
      </c>
      <c r="AS51" s="45">
        <v>1695.298</v>
      </c>
      <c r="AT51" s="45">
        <v>1673.412</v>
      </c>
      <c r="AU51" s="45">
        <v>1927.077</v>
      </c>
      <c r="AV51" s="43">
        <v>2001.239</v>
      </c>
      <c r="AW51" s="43">
        <v>2073.4580000000001</v>
      </c>
      <c r="AX51" s="43">
        <v>2128.7069999999999</v>
      </c>
      <c r="AY51" s="43">
        <v>2169.5909999999999</v>
      </c>
      <c r="AZ51" s="43">
        <v>2201.4830000000002</v>
      </c>
      <c r="BA51">
        <v>2017</v>
      </c>
    </row>
    <row r="52" spans="1:53" hidden="1">
      <c r="A52" t="s">
        <v>47</v>
      </c>
      <c r="B52" t="s">
        <v>192</v>
      </c>
      <c r="C52" t="s">
        <v>191</v>
      </c>
      <c r="D52" t="s">
        <v>190</v>
      </c>
      <c r="E52" t="s">
        <v>189</v>
      </c>
      <c r="F52">
        <v>915.846</v>
      </c>
      <c r="G52">
        <v>985.34100000000001</v>
      </c>
      <c r="H52" s="43">
        <v>1009.408</v>
      </c>
      <c r="I52" s="43">
        <v>1044.83</v>
      </c>
      <c r="J52" s="43">
        <v>1086.835</v>
      </c>
      <c r="K52" s="43">
        <v>1039.3989999999999</v>
      </c>
      <c r="L52" s="43">
        <v>1044.394</v>
      </c>
      <c r="M52" s="43">
        <v>1048.4059999999999</v>
      </c>
      <c r="N52" s="43">
        <v>1155.6079999999999</v>
      </c>
      <c r="O52" s="43">
        <v>1135.1189999999999</v>
      </c>
      <c r="P52" s="43">
        <v>1133.396</v>
      </c>
      <c r="Q52" s="43">
        <v>1156.742</v>
      </c>
      <c r="R52" s="43">
        <v>1181.6679999999999</v>
      </c>
      <c r="S52" s="43">
        <v>1205.0999999999999</v>
      </c>
      <c r="T52" s="43">
        <v>1234.76</v>
      </c>
      <c r="U52" s="43">
        <v>1241.826</v>
      </c>
      <c r="V52" s="43">
        <v>1257.604</v>
      </c>
      <c r="W52" s="43">
        <v>1282.605</v>
      </c>
      <c r="X52" s="43">
        <v>1362.701</v>
      </c>
      <c r="Y52" s="43">
        <v>1334.7159999999999</v>
      </c>
      <c r="Z52" s="43">
        <v>1422.0429999999999</v>
      </c>
      <c r="AA52" s="43">
        <v>1407.643</v>
      </c>
      <c r="AB52" s="43">
        <v>1459.453</v>
      </c>
      <c r="AC52" s="43">
        <v>1490.7760000000001</v>
      </c>
      <c r="AD52" s="43">
        <v>1478.72</v>
      </c>
      <c r="AE52" s="43">
        <v>1571.778</v>
      </c>
      <c r="AF52" s="43">
        <v>1584.9590000000001</v>
      </c>
      <c r="AG52" s="43">
        <v>1625.5160000000001</v>
      </c>
      <c r="AH52" s="43">
        <v>1587.462</v>
      </c>
      <c r="AI52" s="43">
        <v>1576.1379999999999</v>
      </c>
      <c r="AJ52" s="43">
        <v>1546.6579999999999</v>
      </c>
      <c r="AK52" s="43">
        <v>1582.807</v>
      </c>
      <c r="AL52" s="43">
        <v>1666.1220000000001</v>
      </c>
      <c r="AM52" s="43">
        <v>1743.444</v>
      </c>
      <c r="AN52" s="43">
        <v>1740.364</v>
      </c>
      <c r="AO52" s="43">
        <v>1915.075</v>
      </c>
      <c r="AP52" s="43">
        <v>2006.8009999999999</v>
      </c>
      <c r="AQ52" s="43">
        <v>2035.86</v>
      </c>
      <c r="AR52" s="45">
        <v>2134.6550000000002</v>
      </c>
      <c r="AS52" s="45">
        <v>2220.3780000000002</v>
      </c>
      <c r="AT52" s="45">
        <v>2199.1860000000001</v>
      </c>
      <c r="AU52" s="45">
        <v>2280.7750000000001</v>
      </c>
      <c r="AV52" s="43">
        <v>2362.489</v>
      </c>
      <c r="AW52" s="43">
        <v>2434.2570000000001</v>
      </c>
      <c r="AX52" s="43">
        <v>2499.8609999999999</v>
      </c>
      <c r="AY52" s="43">
        <v>2562.922</v>
      </c>
      <c r="AZ52" s="43">
        <v>2626.319</v>
      </c>
      <c r="BA52">
        <v>2017</v>
      </c>
    </row>
    <row r="53" spans="1:53" hidden="1">
      <c r="A53" t="s">
        <v>47</v>
      </c>
      <c r="B53" t="s">
        <v>188</v>
      </c>
      <c r="C53" t="s">
        <v>187</v>
      </c>
      <c r="E53" t="s">
        <v>184</v>
      </c>
      <c r="F53" t="s">
        <v>203</v>
      </c>
      <c r="G53" t="s">
        <v>203</v>
      </c>
      <c r="H53" t="s">
        <v>203</v>
      </c>
      <c r="I53" t="s">
        <v>203</v>
      </c>
      <c r="J53" t="s">
        <v>203</v>
      </c>
      <c r="K53" t="s">
        <v>203</v>
      </c>
      <c r="L53" t="s">
        <v>203</v>
      </c>
      <c r="M53" t="s">
        <v>203</v>
      </c>
      <c r="N53" t="s">
        <v>203</v>
      </c>
      <c r="O53" t="s">
        <v>203</v>
      </c>
      <c r="P53" t="s">
        <v>203</v>
      </c>
      <c r="Q53" t="s">
        <v>203</v>
      </c>
      <c r="R53" t="s">
        <v>203</v>
      </c>
      <c r="S53" t="s">
        <v>203</v>
      </c>
      <c r="T53" t="s">
        <v>203</v>
      </c>
      <c r="U53" t="s">
        <v>203</v>
      </c>
      <c r="V53" t="s">
        <v>203</v>
      </c>
      <c r="W53" t="s">
        <v>203</v>
      </c>
      <c r="X53" t="s">
        <v>203</v>
      </c>
      <c r="Y53" t="s">
        <v>203</v>
      </c>
      <c r="Z53" t="s">
        <v>203</v>
      </c>
      <c r="AA53" t="s">
        <v>203</v>
      </c>
      <c r="AB53" t="s">
        <v>203</v>
      </c>
      <c r="AC53" t="s">
        <v>203</v>
      </c>
      <c r="AD53" t="s">
        <v>203</v>
      </c>
      <c r="AE53" t="s">
        <v>203</v>
      </c>
      <c r="AF53" t="s">
        <v>203</v>
      </c>
      <c r="AG53" t="s">
        <v>203</v>
      </c>
      <c r="AH53" t="s">
        <v>203</v>
      </c>
      <c r="AI53" t="s">
        <v>203</v>
      </c>
      <c r="AJ53" t="s">
        <v>203</v>
      </c>
      <c r="AK53" t="s">
        <v>203</v>
      </c>
      <c r="AL53" t="s">
        <v>203</v>
      </c>
      <c r="AM53" t="s">
        <v>203</v>
      </c>
      <c r="AN53" t="s">
        <v>203</v>
      </c>
      <c r="AO53" t="s">
        <v>203</v>
      </c>
      <c r="AP53" t="s">
        <v>203</v>
      </c>
      <c r="AQ53" t="s">
        <v>203</v>
      </c>
      <c r="AR53" s="2" t="s">
        <v>203</v>
      </c>
      <c r="AS53" s="2" t="s">
        <v>203</v>
      </c>
      <c r="AT53" s="2" t="s">
        <v>203</v>
      </c>
      <c r="AU53" s="2" t="s">
        <v>203</v>
      </c>
      <c r="AV53" t="s">
        <v>203</v>
      </c>
      <c r="AW53" t="s">
        <v>203</v>
      </c>
      <c r="AX53" t="s">
        <v>203</v>
      </c>
      <c r="AY53" t="s">
        <v>203</v>
      </c>
      <c r="AZ53" t="s">
        <v>203</v>
      </c>
      <c r="BA53">
        <v>2019</v>
      </c>
    </row>
    <row r="54" spans="1:53" hidden="1">
      <c r="A54" t="s">
        <v>47</v>
      </c>
      <c r="B54" t="s">
        <v>186</v>
      </c>
      <c r="C54" t="s">
        <v>185</v>
      </c>
      <c r="E54" t="s">
        <v>184</v>
      </c>
      <c r="F54">
        <v>0.69</v>
      </c>
      <c r="G54">
        <v>0.65300000000000002</v>
      </c>
      <c r="H54">
        <v>0.63900000000000001</v>
      </c>
      <c r="I54">
        <v>0.66900000000000004</v>
      </c>
      <c r="J54">
        <v>0.70599999999999996</v>
      </c>
      <c r="K54">
        <v>0.68799999999999994</v>
      </c>
      <c r="L54">
        <v>0.68500000000000005</v>
      </c>
      <c r="M54">
        <v>0.72199999999999998</v>
      </c>
      <c r="N54">
        <v>0.72</v>
      </c>
      <c r="O54">
        <v>0.70099999999999996</v>
      </c>
      <c r="P54">
        <v>0.67200000000000004</v>
      </c>
      <c r="Q54">
        <v>0.71699999999999997</v>
      </c>
      <c r="R54">
        <v>0.745</v>
      </c>
      <c r="S54">
        <v>0.76</v>
      </c>
      <c r="T54">
        <v>0.79300000000000004</v>
      </c>
      <c r="U54">
        <v>0.78300000000000003</v>
      </c>
      <c r="V54">
        <v>0.86</v>
      </c>
      <c r="W54">
        <v>0.879</v>
      </c>
      <c r="X54">
        <v>0.93899999999999995</v>
      </c>
      <c r="Y54">
        <v>0.96699999999999997</v>
      </c>
      <c r="Z54">
        <v>0.96899999999999997</v>
      </c>
      <c r="AA54">
        <v>1.006</v>
      </c>
      <c r="AB54">
        <v>1.0389999999999999</v>
      </c>
      <c r="AC54">
        <v>1.046</v>
      </c>
      <c r="AD54">
        <v>1.036</v>
      </c>
      <c r="AE54">
        <v>1.01</v>
      </c>
      <c r="AF54">
        <v>0.97699999999999998</v>
      </c>
      <c r="AG54">
        <v>1.01</v>
      </c>
      <c r="AH54">
        <v>1.073</v>
      </c>
      <c r="AI54">
        <v>1.0680000000000001</v>
      </c>
      <c r="AJ54">
        <v>1.0680000000000001</v>
      </c>
      <c r="AK54">
        <v>1.0660000000000001</v>
      </c>
      <c r="AL54">
        <v>1.042</v>
      </c>
      <c r="AM54">
        <v>1.0249999999999999</v>
      </c>
      <c r="AN54">
        <v>1.054</v>
      </c>
      <c r="AO54">
        <v>1.08</v>
      </c>
      <c r="AP54">
        <v>1.071</v>
      </c>
      <c r="AQ54">
        <v>1.0609999999999999</v>
      </c>
      <c r="AR54" s="2">
        <v>1.095</v>
      </c>
      <c r="AS54" s="2">
        <v>1.0980000000000001</v>
      </c>
      <c r="AT54" s="2">
        <v>1.1020000000000001</v>
      </c>
      <c r="AU54" s="2">
        <v>1.111</v>
      </c>
      <c r="AV54">
        <v>1.117</v>
      </c>
      <c r="AW54">
        <v>1.111</v>
      </c>
      <c r="AX54">
        <v>1.1060000000000001</v>
      </c>
      <c r="AY54">
        <v>1.099</v>
      </c>
      <c r="AZ54">
        <v>1.0880000000000001</v>
      </c>
      <c r="BA54">
        <v>2019</v>
      </c>
    </row>
    <row r="55" spans="1:53" hidden="1">
      <c r="A55" t="s">
        <v>47</v>
      </c>
      <c r="B55" t="s">
        <v>183</v>
      </c>
      <c r="C55" t="s">
        <v>144</v>
      </c>
    </row>
    <row r="56" spans="1:53" hidden="1">
      <c r="A56" t="s">
        <v>47</v>
      </c>
      <c r="B56" t="s">
        <v>181</v>
      </c>
      <c r="C56" t="s">
        <v>144</v>
      </c>
    </row>
    <row r="57" spans="1:53" hidden="1">
      <c r="A57" t="s">
        <v>47</v>
      </c>
      <c r="B57" t="s">
        <v>180</v>
      </c>
      <c r="C57" t="s">
        <v>178</v>
      </c>
      <c r="E57" t="s">
        <v>266</v>
      </c>
      <c r="F57">
        <v>48.137</v>
      </c>
      <c r="G57">
        <v>51.844000000000001</v>
      </c>
      <c r="H57">
        <v>54.688000000000002</v>
      </c>
      <c r="I57">
        <v>58.14</v>
      </c>
      <c r="J57">
        <v>61.304000000000002</v>
      </c>
      <c r="K57">
        <v>64.057000000000002</v>
      </c>
      <c r="L57">
        <v>68.289000000000001</v>
      </c>
      <c r="M57">
        <v>61.316000000000003</v>
      </c>
      <c r="N57">
        <v>62.012</v>
      </c>
      <c r="O57">
        <v>65.489999999999995</v>
      </c>
      <c r="P57">
        <v>68.078000000000003</v>
      </c>
      <c r="Q57">
        <v>72.215000000000003</v>
      </c>
      <c r="R57">
        <v>75.260999999999996</v>
      </c>
      <c r="S57">
        <v>79.858999999999995</v>
      </c>
      <c r="T57">
        <v>83.052999999999997</v>
      </c>
      <c r="U57">
        <v>86.457999999999998</v>
      </c>
      <c r="V57">
        <v>85.016000000000005</v>
      </c>
      <c r="W57">
        <v>87.188000000000002</v>
      </c>
      <c r="X57">
        <v>90.385999999999996</v>
      </c>
      <c r="Y57">
        <v>91.972999999999999</v>
      </c>
      <c r="Z57">
        <v>92.319000000000003</v>
      </c>
      <c r="AA57">
        <v>97.86</v>
      </c>
      <c r="AB57">
        <v>100.968</v>
      </c>
      <c r="AC57">
        <v>102.616</v>
      </c>
      <c r="AD57">
        <v>101.857</v>
      </c>
      <c r="AE57">
        <v>101.499</v>
      </c>
      <c r="AF57">
        <v>100.48699999999999</v>
      </c>
      <c r="AG57">
        <v>104.09699999999999</v>
      </c>
      <c r="AH57">
        <v>118.322</v>
      </c>
      <c r="AI57">
        <v>129.93700000000001</v>
      </c>
      <c r="AJ57">
        <v>124.87</v>
      </c>
      <c r="AK57">
        <v>126.74</v>
      </c>
      <c r="AL57">
        <v>122.88</v>
      </c>
      <c r="AM57">
        <v>121.051</v>
      </c>
      <c r="AN57">
        <v>123.598</v>
      </c>
      <c r="AO57">
        <v>124.30500000000001</v>
      </c>
      <c r="AP57">
        <v>126.68899999999999</v>
      </c>
      <c r="AQ57">
        <v>127.139</v>
      </c>
      <c r="AR57" s="2">
        <v>127.85599999999999</v>
      </c>
      <c r="AS57" s="2">
        <v>125.538</v>
      </c>
      <c r="AT57" s="2">
        <v>127.81100000000001</v>
      </c>
      <c r="AU57" s="2">
        <v>132.03800000000001</v>
      </c>
      <c r="AV57">
        <v>137.51300000000001</v>
      </c>
      <c r="AW57">
        <v>141.09100000000001</v>
      </c>
      <c r="AX57">
        <v>143.96199999999999</v>
      </c>
      <c r="AY57">
        <v>146.292</v>
      </c>
      <c r="AZ57">
        <v>148.322</v>
      </c>
      <c r="BA57">
        <v>2019</v>
      </c>
    </row>
    <row r="58" spans="1:53" hidden="1">
      <c r="A58" t="s">
        <v>47</v>
      </c>
      <c r="B58" t="s">
        <v>180</v>
      </c>
      <c r="C58" t="s">
        <v>170</v>
      </c>
      <c r="E58" t="s">
        <v>179</v>
      </c>
      <c r="F58">
        <v>16.100000000000001</v>
      </c>
      <c r="G58">
        <v>7.7</v>
      </c>
      <c r="H58">
        <v>5.4859999999999998</v>
      </c>
      <c r="I58">
        <v>6.3109999999999999</v>
      </c>
      <c r="J58">
        <v>5.4420000000000002</v>
      </c>
      <c r="K58">
        <v>4.4909999999999997</v>
      </c>
      <c r="L58">
        <v>6.6070000000000002</v>
      </c>
      <c r="M58">
        <v>-10.211</v>
      </c>
      <c r="N58">
        <v>1.135</v>
      </c>
      <c r="O58">
        <v>5.609</v>
      </c>
      <c r="P58">
        <v>3.9510000000000001</v>
      </c>
      <c r="Q58">
        <v>6.077</v>
      </c>
      <c r="R58">
        <v>4.2169999999999996</v>
      </c>
      <c r="S58">
        <v>6.109</v>
      </c>
      <c r="T58">
        <v>4</v>
      </c>
      <c r="U58">
        <v>4.0999999999999996</v>
      </c>
      <c r="V58">
        <v>-1.667</v>
      </c>
      <c r="W58">
        <v>2.5539999999999998</v>
      </c>
      <c r="X58">
        <v>3.6680000000000001</v>
      </c>
      <c r="Y58">
        <v>1.7549999999999999</v>
      </c>
      <c r="Z58">
        <v>0.377</v>
      </c>
      <c r="AA58">
        <v>6.0019999999999998</v>
      </c>
      <c r="AB58">
        <v>3.1760000000000002</v>
      </c>
      <c r="AC58">
        <v>1.633</v>
      </c>
      <c r="AD58">
        <v>-0.74</v>
      </c>
      <c r="AE58">
        <v>-0.35099999999999998</v>
      </c>
      <c r="AF58">
        <v>-0.997</v>
      </c>
      <c r="AG58">
        <v>3.593</v>
      </c>
      <c r="AH58">
        <v>13.664999999999999</v>
      </c>
      <c r="AI58">
        <v>9.8160000000000007</v>
      </c>
      <c r="AJ58">
        <v>-3.9</v>
      </c>
      <c r="AK58">
        <v>1.4970000000000001</v>
      </c>
      <c r="AL58">
        <v>-3.0459999999999998</v>
      </c>
      <c r="AM58">
        <v>-1.488</v>
      </c>
      <c r="AN58">
        <v>2.1040000000000001</v>
      </c>
      <c r="AO58">
        <v>0.57199999999999995</v>
      </c>
      <c r="AP58">
        <v>1.917</v>
      </c>
      <c r="AQ58">
        <v>0.35599999999999998</v>
      </c>
      <c r="AR58" s="2">
        <v>0.56399999999999995</v>
      </c>
      <c r="AS58" s="2">
        <v>-1.8129999999999999</v>
      </c>
      <c r="AT58" s="2">
        <v>1.8109999999999999</v>
      </c>
      <c r="AU58" s="2">
        <v>3.3069999999999999</v>
      </c>
      <c r="AV58">
        <v>4.1470000000000002</v>
      </c>
      <c r="AW58">
        <v>2.6019999999999999</v>
      </c>
      <c r="AX58">
        <v>2.0350000000000001</v>
      </c>
      <c r="AY58">
        <v>1.619</v>
      </c>
      <c r="AZ58">
        <v>1.387</v>
      </c>
      <c r="BA58">
        <v>2019</v>
      </c>
    </row>
    <row r="59" spans="1:53" hidden="1">
      <c r="A59" t="s">
        <v>47</v>
      </c>
      <c r="B59" t="s">
        <v>176</v>
      </c>
      <c r="C59" t="s">
        <v>178</v>
      </c>
      <c r="E59" t="s">
        <v>266</v>
      </c>
      <c r="F59" t="s">
        <v>152</v>
      </c>
      <c r="G59" t="s">
        <v>152</v>
      </c>
      <c r="H59" t="s">
        <v>152</v>
      </c>
      <c r="I59" t="s">
        <v>152</v>
      </c>
      <c r="J59" t="s">
        <v>152</v>
      </c>
      <c r="K59" t="s">
        <v>152</v>
      </c>
      <c r="L59" t="s">
        <v>152</v>
      </c>
      <c r="M59" t="s">
        <v>152</v>
      </c>
      <c r="N59">
        <v>62.220999999999997</v>
      </c>
      <c r="O59">
        <v>65.710999999999999</v>
      </c>
      <c r="P59">
        <v>68.308000000000007</v>
      </c>
      <c r="Q59">
        <v>72.459000000000003</v>
      </c>
      <c r="R59">
        <v>75.515000000000001</v>
      </c>
      <c r="S59">
        <v>80.128</v>
      </c>
      <c r="T59">
        <v>83.332999999999998</v>
      </c>
      <c r="U59">
        <v>86.75</v>
      </c>
      <c r="V59">
        <v>85.304000000000002</v>
      </c>
      <c r="W59">
        <v>87.468000000000004</v>
      </c>
      <c r="X59">
        <v>91.602999999999994</v>
      </c>
      <c r="Y59">
        <v>91.995999999999995</v>
      </c>
      <c r="Z59">
        <v>92.945999999999998</v>
      </c>
      <c r="AA59">
        <v>100.051</v>
      </c>
      <c r="AB59">
        <v>100.881</v>
      </c>
      <c r="AC59">
        <v>102.16500000000001</v>
      </c>
      <c r="AD59">
        <v>101.489</v>
      </c>
      <c r="AE59">
        <v>100.84699999999999</v>
      </c>
      <c r="AF59">
        <v>103.953</v>
      </c>
      <c r="AG59">
        <v>103.991</v>
      </c>
      <c r="AH59">
        <v>129.19499999999999</v>
      </c>
      <c r="AI59">
        <v>127.50700000000001</v>
      </c>
      <c r="AJ59">
        <v>125.05500000000001</v>
      </c>
      <c r="AK59">
        <v>124.01900000000001</v>
      </c>
      <c r="AL59">
        <v>119.26900000000001</v>
      </c>
      <c r="AM59">
        <v>120.261</v>
      </c>
      <c r="AN59">
        <v>124.008</v>
      </c>
      <c r="AO59">
        <v>124.79300000000001</v>
      </c>
      <c r="AP59">
        <v>125.727</v>
      </c>
      <c r="AQ59">
        <v>128.86799999999999</v>
      </c>
      <c r="AR59" s="2">
        <v>127.407</v>
      </c>
      <c r="AS59" s="2">
        <v>126.252</v>
      </c>
      <c r="AT59" s="2">
        <v>128.19300000000001</v>
      </c>
      <c r="AU59" s="2">
        <v>132.941</v>
      </c>
      <c r="AV59">
        <v>137.226</v>
      </c>
      <c r="AW59">
        <v>141.06200000000001</v>
      </c>
      <c r="AX59">
        <v>144.05799999999999</v>
      </c>
      <c r="AY59">
        <v>146.46600000000001</v>
      </c>
      <c r="AZ59">
        <v>148.45500000000001</v>
      </c>
      <c r="BA59">
        <v>2019</v>
      </c>
    </row>
    <row r="60" spans="1:53" hidden="1">
      <c r="A60" t="s">
        <v>47</v>
      </c>
      <c r="B60" t="s">
        <v>176</v>
      </c>
      <c r="C60" t="s">
        <v>170</v>
      </c>
      <c r="E60" t="s">
        <v>175</v>
      </c>
      <c r="F60" t="s">
        <v>152</v>
      </c>
      <c r="G60" t="s">
        <v>152</v>
      </c>
      <c r="H60" t="s">
        <v>152</v>
      </c>
      <c r="I60" t="s">
        <v>152</v>
      </c>
      <c r="J60" t="s">
        <v>152</v>
      </c>
      <c r="K60" t="s">
        <v>152</v>
      </c>
      <c r="L60" t="s">
        <v>152</v>
      </c>
      <c r="M60" t="s">
        <v>152</v>
      </c>
      <c r="N60" t="s">
        <v>152</v>
      </c>
      <c r="O60">
        <v>5.609</v>
      </c>
      <c r="P60">
        <v>3.9510000000000001</v>
      </c>
      <c r="Q60">
        <v>6.077</v>
      </c>
      <c r="R60">
        <v>4.2169999999999996</v>
      </c>
      <c r="S60">
        <v>6.109</v>
      </c>
      <c r="T60">
        <v>4</v>
      </c>
      <c r="U60">
        <v>4.0999999999999996</v>
      </c>
      <c r="V60">
        <v>-1.667</v>
      </c>
      <c r="W60">
        <v>2.5379999999999998</v>
      </c>
      <c r="X60">
        <v>4.726</v>
      </c>
      <c r="Y60">
        <v>0.43</v>
      </c>
      <c r="Z60">
        <v>1.0329999999999999</v>
      </c>
      <c r="AA60">
        <v>7.6429999999999998</v>
      </c>
      <c r="AB60">
        <v>0.83</v>
      </c>
      <c r="AC60">
        <v>1.2729999999999999</v>
      </c>
      <c r="AD60">
        <v>-0.66200000000000003</v>
      </c>
      <c r="AE60">
        <v>-0.63300000000000001</v>
      </c>
      <c r="AF60">
        <v>3.08</v>
      </c>
      <c r="AG60">
        <v>3.6999999999999998E-2</v>
      </c>
      <c r="AH60">
        <v>24.236999999999998</v>
      </c>
      <c r="AI60">
        <v>-1.3069999999999999</v>
      </c>
      <c r="AJ60">
        <v>-1.923</v>
      </c>
      <c r="AK60">
        <v>-0.82799999999999996</v>
      </c>
      <c r="AL60">
        <v>-3.83</v>
      </c>
      <c r="AM60">
        <v>0.83199999999999996</v>
      </c>
      <c r="AN60">
        <v>3.1160000000000001</v>
      </c>
      <c r="AO60">
        <v>0.63300000000000001</v>
      </c>
      <c r="AP60">
        <v>0.748</v>
      </c>
      <c r="AQ60">
        <v>2.4990000000000001</v>
      </c>
      <c r="AR60" s="2">
        <v>-1.1339999999999999</v>
      </c>
      <c r="AS60" s="2">
        <v>-0.90600000000000003</v>
      </c>
      <c r="AT60" s="2">
        <v>1.5369999999999999</v>
      </c>
      <c r="AU60" s="2">
        <v>3.7040000000000002</v>
      </c>
      <c r="AV60">
        <v>3.2229999999999999</v>
      </c>
      <c r="AW60">
        <v>2.7949999999999999</v>
      </c>
      <c r="AX60">
        <v>2.1240000000000001</v>
      </c>
      <c r="AY60">
        <v>1.671</v>
      </c>
      <c r="AZ60">
        <v>1.3580000000000001</v>
      </c>
      <c r="BA60">
        <v>2019</v>
      </c>
    </row>
    <row r="61" spans="1:53" hidden="1">
      <c r="A61" t="s">
        <v>47</v>
      </c>
      <c r="B61" t="s">
        <v>174</v>
      </c>
      <c r="C61" t="s">
        <v>170</v>
      </c>
      <c r="E61" t="s">
        <v>265</v>
      </c>
      <c r="F61">
        <v>403.51600000000002</v>
      </c>
      <c r="G61">
        <v>47.844999999999999</v>
      </c>
      <c r="H61">
        <v>-6.0449999999999999</v>
      </c>
      <c r="I61">
        <v>-10.257</v>
      </c>
      <c r="J61">
        <v>-6.6779999999999999</v>
      </c>
      <c r="K61">
        <v>-18.302</v>
      </c>
      <c r="L61">
        <v>-10.141</v>
      </c>
      <c r="M61">
        <v>138.90799999999999</v>
      </c>
      <c r="N61">
        <v>-18.608000000000001</v>
      </c>
      <c r="O61">
        <v>4.1479999999999997</v>
      </c>
      <c r="P61">
        <v>21.597999999999999</v>
      </c>
      <c r="Q61">
        <v>-12.867000000000001</v>
      </c>
      <c r="R61">
        <v>30.114000000000001</v>
      </c>
      <c r="S61">
        <v>-15.005000000000001</v>
      </c>
      <c r="T61">
        <v>-18.645</v>
      </c>
      <c r="U61">
        <v>26.863</v>
      </c>
      <c r="V61">
        <v>-10.972</v>
      </c>
      <c r="W61">
        <v>2.2170000000000001</v>
      </c>
      <c r="X61">
        <v>-7.2869999999999999</v>
      </c>
      <c r="Y61">
        <v>15.481999999999999</v>
      </c>
      <c r="Z61">
        <v>4.282</v>
      </c>
      <c r="AA61">
        <v>4.6289999999999996</v>
      </c>
      <c r="AB61">
        <v>16.885000000000002</v>
      </c>
      <c r="AC61">
        <v>-13.726000000000001</v>
      </c>
      <c r="AD61">
        <v>-4.3559999999999999</v>
      </c>
      <c r="AE61">
        <v>28.619</v>
      </c>
      <c r="AF61">
        <v>-23.212</v>
      </c>
      <c r="AG61">
        <v>11.443</v>
      </c>
      <c r="AH61">
        <v>-0.92900000000000005</v>
      </c>
      <c r="AI61">
        <v>-2.2749999999999999</v>
      </c>
      <c r="AJ61">
        <v>3.5710000000000002</v>
      </c>
      <c r="AK61">
        <v>25.876000000000001</v>
      </c>
      <c r="AL61">
        <v>10.143000000000001</v>
      </c>
      <c r="AM61">
        <v>0.80800000000000005</v>
      </c>
      <c r="AN61">
        <v>0.90200000000000002</v>
      </c>
      <c r="AO61">
        <v>-3.9449999999999998</v>
      </c>
      <c r="AP61">
        <v>6.859</v>
      </c>
      <c r="AQ61">
        <v>-1.2649999999999999</v>
      </c>
      <c r="AR61" s="2">
        <v>-17.309999999999999</v>
      </c>
      <c r="AS61" s="2">
        <v>1.9359999999999999</v>
      </c>
      <c r="AT61" s="2">
        <v>-1.284</v>
      </c>
      <c r="AU61" s="2">
        <v>13.702</v>
      </c>
      <c r="AV61">
        <v>0.91600000000000004</v>
      </c>
      <c r="AW61">
        <v>3.7229999999999999</v>
      </c>
      <c r="AX61">
        <v>4.7960000000000003</v>
      </c>
      <c r="AY61">
        <v>3.1269999999999998</v>
      </c>
      <c r="AZ61">
        <v>4.1070000000000002</v>
      </c>
      <c r="BA61">
        <v>2019</v>
      </c>
    </row>
    <row r="62" spans="1:53" hidden="1">
      <c r="A62" t="s">
        <v>47</v>
      </c>
      <c r="B62" t="s">
        <v>173</v>
      </c>
      <c r="C62" t="s">
        <v>170</v>
      </c>
      <c r="E62" t="s">
        <v>265</v>
      </c>
      <c r="F62">
        <v>-5.2770000000000001</v>
      </c>
      <c r="G62">
        <v>72.251999999999995</v>
      </c>
      <c r="H62">
        <v>-5.335</v>
      </c>
      <c r="I62">
        <v>-18.667999999999999</v>
      </c>
      <c r="J62">
        <v>-1.7270000000000001</v>
      </c>
      <c r="K62">
        <v>-21.44</v>
      </c>
      <c r="L62">
        <v>-10.682</v>
      </c>
      <c r="M62">
        <v>161.202</v>
      </c>
      <c r="N62">
        <v>-19.771000000000001</v>
      </c>
      <c r="O62">
        <v>0.33300000000000002</v>
      </c>
      <c r="P62">
        <v>21.024999999999999</v>
      </c>
      <c r="Q62">
        <v>-12.509</v>
      </c>
      <c r="R62">
        <v>43.046999999999997</v>
      </c>
      <c r="S62">
        <v>-22.606999999999999</v>
      </c>
      <c r="T62">
        <v>-16.991</v>
      </c>
      <c r="U62">
        <v>30.632999999999999</v>
      </c>
      <c r="V62">
        <v>-8.7200000000000006</v>
      </c>
      <c r="W62">
        <v>3.93</v>
      </c>
      <c r="X62">
        <v>-8.5009999999999994</v>
      </c>
      <c r="Y62">
        <v>17.504999999999999</v>
      </c>
      <c r="Z62">
        <v>3.8740000000000001</v>
      </c>
      <c r="AA62">
        <v>1.02</v>
      </c>
      <c r="AB62">
        <v>13.941000000000001</v>
      </c>
      <c r="AC62">
        <v>-16.681000000000001</v>
      </c>
      <c r="AD62">
        <v>-1.629</v>
      </c>
      <c r="AE62">
        <v>23.468</v>
      </c>
      <c r="AF62">
        <v>-12.832000000000001</v>
      </c>
      <c r="AG62">
        <v>6.2149999999999999</v>
      </c>
      <c r="AH62">
        <v>-2.5030000000000001</v>
      </c>
      <c r="AI62">
        <v>-7.3639999999999999</v>
      </c>
      <c r="AJ62">
        <v>4.194</v>
      </c>
      <c r="AK62">
        <v>23.488</v>
      </c>
      <c r="AL62">
        <v>17.829999999999998</v>
      </c>
      <c r="AM62">
        <v>1.071</v>
      </c>
      <c r="AN62">
        <v>-4.9889999999999999</v>
      </c>
      <c r="AO62">
        <v>-7.3719999999999999</v>
      </c>
      <c r="AP62">
        <v>6.6689999999999996</v>
      </c>
      <c r="AQ62">
        <v>4.952</v>
      </c>
      <c r="AR62" s="2">
        <v>-16.297999999999998</v>
      </c>
      <c r="AS62" s="2">
        <v>3.91</v>
      </c>
      <c r="AT62" s="2">
        <v>-0.89300000000000002</v>
      </c>
      <c r="AU62" s="2">
        <v>16.312000000000001</v>
      </c>
      <c r="AV62">
        <v>0.91600000000000004</v>
      </c>
      <c r="AW62">
        <v>3.7229999999999999</v>
      </c>
      <c r="AX62">
        <v>5.7839999999999998</v>
      </c>
      <c r="AY62">
        <v>3.3210000000000002</v>
      </c>
      <c r="AZ62">
        <v>4.5730000000000004</v>
      </c>
      <c r="BA62">
        <v>2019</v>
      </c>
    </row>
    <row r="63" spans="1:53" hidden="1">
      <c r="A63" t="s">
        <v>47</v>
      </c>
      <c r="B63" t="s">
        <v>172</v>
      </c>
      <c r="C63" t="s">
        <v>170</v>
      </c>
      <c r="E63" t="s">
        <v>265</v>
      </c>
      <c r="F63">
        <v>274.87799999999999</v>
      </c>
      <c r="G63">
        <v>-37.116999999999997</v>
      </c>
      <c r="H63">
        <v>-7.19</v>
      </c>
      <c r="I63">
        <v>3.3919999999999999</v>
      </c>
      <c r="J63">
        <v>54.387</v>
      </c>
      <c r="K63">
        <v>-32.926000000000002</v>
      </c>
      <c r="L63">
        <v>6.1929999999999996</v>
      </c>
      <c r="M63">
        <v>-14.257</v>
      </c>
      <c r="N63">
        <v>-19.84</v>
      </c>
      <c r="O63">
        <v>-2.5619999999999998</v>
      </c>
      <c r="P63">
        <v>-14.627000000000001</v>
      </c>
      <c r="Q63">
        <v>14.205</v>
      </c>
      <c r="R63">
        <v>-3.2770000000000001</v>
      </c>
      <c r="S63">
        <v>-1.4139999999999999</v>
      </c>
      <c r="T63">
        <v>-2.9409999999999998</v>
      </c>
      <c r="U63">
        <v>6.6109999999999998</v>
      </c>
      <c r="V63">
        <v>-32.466999999999999</v>
      </c>
      <c r="W63">
        <v>47.253</v>
      </c>
      <c r="X63">
        <v>-7.8280000000000003</v>
      </c>
      <c r="Y63">
        <v>6.5279999999999996</v>
      </c>
      <c r="Z63">
        <v>-31.286999999999999</v>
      </c>
      <c r="AA63">
        <v>31.446999999999999</v>
      </c>
      <c r="AB63">
        <v>27.844000000000001</v>
      </c>
      <c r="AC63">
        <v>-10.119999999999999</v>
      </c>
      <c r="AD63">
        <v>-30.193999999999999</v>
      </c>
      <c r="AE63">
        <v>22.116</v>
      </c>
      <c r="AF63">
        <v>-27.690999999999999</v>
      </c>
      <c r="AG63">
        <v>75.332999999999998</v>
      </c>
      <c r="AH63">
        <v>-10.198</v>
      </c>
      <c r="AI63">
        <v>-4.6509999999999998</v>
      </c>
      <c r="AJ63">
        <v>-4.5510000000000002</v>
      </c>
      <c r="AK63">
        <v>32.354999999999997</v>
      </c>
      <c r="AL63">
        <v>2.8109999999999999</v>
      </c>
      <c r="AM63">
        <v>-15.657</v>
      </c>
      <c r="AN63">
        <v>3.2690000000000001</v>
      </c>
      <c r="AO63">
        <v>7.0759999999999996</v>
      </c>
      <c r="AP63">
        <v>28.173999999999999</v>
      </c>
      <c r="AQ63">
        <v>-15.063000000000001</v>
      </c>
      <c r="AR63" s="2">
        <v>-38.427999999999997</v>
      </c>
      <c r="AS63" s="2">
        <v>66.325000000000003</v>
      </c>
      <c r="AT63" s="2">
        <v>-17.792000000000002</v>
      </c>
      <c r="AU63" s="2">
        <v>22.791</v>
      </c>
      <c r="AV63">
        <v>14.571</v>
      </c>
      <c r="AW63">
        <v>17.623000000000001</v>
      </c>
      <c r="AX63">
        <v>11.891</v>
      </c>
      <c r="AY63">
        <v>7</v>
      </c>
      <c r="AZ63">
        <v>5.391</v>
      </c>
      <c r="BA63">
        <v>2019</v>
      </c>
    </row>
    <row r="64" spans="1:53" hidden="1">
      <c r="A64" t="s">
        <v>47</v>
      </c>
      <c r="B64" t="s">
        <v>171</v>
      </c>
      <c r="C64" t="s">
        <v>170</v>
      </c>
      <c r="E64" t="s">
        <v>265</v>
      </c>
      <c r="F64">
        <v>-83.637</v>
      </c>
      <c r="G64">
        <v>107.614</v>
      </c>
      <c r="H64">
        <v>-36.81</v>
      </c>
      <c r="I64">
        <v>57.435000000000002</v>
      </c>
      <c r="J64">
        <v>188.39400000000001</v>
      </c>
      <c r="K64">
        <v>-62.912999999999997</v>
      </c>
      <c r="L64">
        <v>-66.206999999999994</v>
      </c>
      <c r="M64">
        <v>416.49900000000002</v>
      </c>
      <c r="N64">
        <v>-4.67</v>
      </c>
      <c r="O64">
        <v>-3.8260000000000001</v>
      </c>
      <c r="P64">
        <v>-38.201000000000001</v>
      </c>
      <c r="Q64">
        <v>83.486000000000004</v>
      </c>
      <c r="R64">
        <v>-20.364999999999998</v>
      </c>
      <c r="S64">
        <v>-17.850000000000001</v>
      </c>
      <c r="T64">
        <v>25.402000000000001</v>
      </c>
      <c r="U64">
        <v>34.799999999999997</v>
      </c>
      <c r="V64">
        <v>-39.968000000000004</v>
      </c>
      <c r="W64">
        <v>17.827000000000002</v>
      </c>
      <c r="X64">
        <v>4.3639999999999999</v>
      </c>
      <c r="Y64">
        <v>32.271000000000001</v>
      </c>
      <c r="Z64">
        <v>-58.826999999999998</v>
      </c>
      <c r="AA64">
        <v>13.55</v>
      </c>
      <c r="AB64">
        <v>-0.70199999999999996</v>
      </c>
      <c r="AC64">
        <v>-28.271999999999998</v>
      </c>
      <c r="AD64">
        <v>-24.343</v>
      </c>
      <c r="AE64">
        <v>61.648000000000003</v>
      </c>
      <c r="AF64">
        <v>-38.988</v>
      </c>
      <c r="AG64">
        <v>224.297</v>
      </c>
      <c r="AH64">
        <v>-24.756</v>
      </c>
      <c r="AI64">
        <v>-19.344000000000001</v>
      </c>
      <c r="AJ64">
        <v>-11.266</v>
      </c>
      <c r="AK64">
        <v>69.198999999999998</v>
      </c>
      <c r="AL64">
        <v>-10.859</v>
      </c>
      <c r="AM64">
        <v>-20.789000000000001</v>
      </c>
      <c r="AN64">
        <v>35.927999999999997</v>
      </c>
      <c r="AO64">
        <v>-7.37</v>
      </c>
      <c r="AP64">
        <v>4.9660000000000002</v>
      </c>
      <c r="AQ64">
        <v>30.181999999999999</v>
      </c>
      <c r="AR64" s="2">
        <v>-47.805999999999997</v>
      </c>
      <c r="AS64" s="2">
        <v>43.823999999999998</v>
      </c>
      <c r="AT64" s="2">
        <v>-30.859000000000002</v>
      </c>
      <c r="AU64" s="2">
        <v>44.414000000000001</v>
      </c>
      <c r="AV64">
        <v>30.545000000000002</v>
      </c>
      <c r="AW64">
        <v>31.306999999999999</v>
      </c>
      <c r="AX64">
        <v>17.663</v>
      </c>
      <c r="AY64">
        <v>7.8150000000000004</v>
      </c>
      <c r="AZ64">
        <v>4.1440000000000001</v>
      </c>
      <c r="BA64">
        <v>2019</v>
      </c>
    </row>
    <row r="65" spans="1:53" hidden="1">
      <c r="A65" t="s">
        <v>47</v>
      </c>
      <c r="B65" t="s">
        <v>169</v>
      </c>
      <c r="C65" t="s">
        <v>168</v>
      </c>
    </row>
    <row r="66" spans="1:53" hidden="1">
      <c r="A66" t="s">
        <v>47</v>
      </c>
      <c r="B66" t="s">
        <v>167</v>
      </c>
      <c r="C66" t="s">
        <v>166</v>
      </c>
      <c r="D66" t="s">
        <v>165</v>
      </c>
      <c r="E66" t="s">
        <v>264</v>
      </c>
      <c r="F66">
        <v>5.8000000000000003E-2</v>
      </c>
      <c r="G66">
        <v>0.06</v>
      </c>
      <c r="H66">
        <v>6.2E-2</v>
      </c>
      <c r="I66">
        <v>6.0999999999999999E-2</v>
      </c>
      <c r="J66">
        <v>6.2E-2</v>
      </c>
      <c r="K66">
        <v>6.4000000000000001E-2</v>
      </c>
      <c r="L66">
        <v>6.5000000000000002E-2</v>
      </c>
      <c r="M66">
        <v>6.7000000000000004E-2</v>
      </c>
      <c r="N66">
        <v>6.9000000000000006E-2</v>
      </c>
      <c r="O66">
        <v>7.0999999999999994E-2</v>
      </c>
      <c r="P66">
        <v>7.1999999999999995E-2</v>
      </c>
      <c r="Q66">
        <v>7.2999999999999995E-2</v>
      </c>
      <c r="R66">
        <v>7.3999999999999996E-2</v>
      </c>
      <c r="S66">
        <v>7.4999999999999997E-2</v>
      </c>
      <c r="T66">
        <v>7.6999999999999999E-2</v>
      </c>
      <c r="U66">
        <v>7.8E-2</v>
      </c>
      <c r="V66">
        <v>7.9000000000000001E-2</v>
      </c>
      <c r="W66">
        <v>0.08</v>
      </c>
      <c r="X66">
        <v>8.2000000000000003E-2</v>
      </c>
      <c r="Y66">
        <v>8.3000000000000004E-2</v>
      </c>
      <c r="Z66">
        <v>8.4000000000000005E-2</v>
      </c>
      <c r="AA66">
        <v>8.5999999999999993E-2</v>
      </c>
      <c r="AB66">
        <v>8.7999999999999995E-2</v>
      </c>
      <c r="AC66">
        <v>8.8999999999999996E-2</v>
      </c>
      <c r="AD66">
        <v>9.0999999999999998E-2</v>
      </c>
      <c r="AE66">
        <v>9.2999999999999999E-2</v>
      </c>
      <c r="AF66">
        <v>9.5000000000000001E-2</v>
      </c>
      <c r="AG66">
        <v>9.7000000000000003E-2</v>
      </c>
      <c r="AH66">
        <v>9.9000000000000005E-2</v>
      </c>
      <c r="AI66">
        <v>0.10100000000000001</v>
      </c>
      <c r="AJ66">
        <v>0.10299999999999999</v>
      </c>
      <c r="AK66">
        <v>0.104</v>
      </c>
      <c r="AL66">
        <v>0.106</v>
      </c>
      <c r="AM66">
        <v>0.107</v>
      </c>
      <c r="AN66">
        <v>0.109</v>
      </c>
      <c r="AO66">
        <v>0.11</v>
      </c>
      <c r="AP66">
        <v>0.112</v>
      </c>
      <c r="AQ66">
        <v>0.113</v>
      </c>
      <c r="AR66" s="2">
        <v>0.115</v>
      </c>
      <c r="AS66" s="2">
        <v>0.11700000000000001</v>
      </c>
      <c r="AT66" s="2">
        <v>0.11899999999999999</v>
      </c>
      <c r="AU66" s="2">
        <v>0.121</v>
      </c>
      <c r="AV66">
        <v>0.123</v>
      </c>
      <c r="AW66">
        <v>0.125</v>
      </c>
      <c r="AX66">
        <v>0.127</v>
      </c>
      <c r="AY66">
        <v>0.129</v>
      </c>
      <c r="AZ66">
        <v>0.13100000000000001</v>
      </c>
      <c r="BA66">
        <v>2017</v>
      </c>
    </row>
    <row r="67" spans="1:53" hidden="1">
      <c r="A67" t="s">
        <v>47</v>
      </c>
      <c r="B67" t="s">
        <v>163</v>
      </c>
      <c r="C67" t="s">
        <v>150</v>
      </c>
      <c r="D67" t="s">
        <v>147</v>
      </c>
      <c r="E67" t="s">
        <v>263</v>
      </c>
      <c r="F67" t="s">
        <v>152</v>
      </c>
      <c r="G67" t="s">
        <v>152</v>
      </c>
      <c r="H67" t="s">
        <v>152</v>
      </c>
      <c r="I67" t="s">
        <v>152</v>
      </c>
      <c r="J67" t="s">
        <v>152</v>
      </c>
      <c r="K67" t="s">
        <v>152</v>
      </c>
      <c r="L67" t="s">
        <v>152</v>
      </c>
      <c r="M67" t="s">
        <v>152</v>
      </c>
      <c r="N67">
        <v>2.4E-2</v>
      </c>
      <c r="O67">
        <v>0.03</v>
      </c>
      <c r="P67">
        <v>4.7E-2</v>
      </c>
      <c r="Q67">
        <v>4.5999999999999999E-2</v>
      </c>
      <c r="R67">
        <v>5.6000000000000001E-2</v>
      </c>
      <c r="S67">
        <v>5.2999999999999999E-2</v>
      </c>
      <c r="T67">
        <v>5.0999999999999997E-2</v>
      </c>
      <c r="U67">
        <v>0.06</v>
      </c>
      <c r="V67">
        <v>0.05</v>
      </c>
      <c r="W67">
        <v>8.3000000000000004E-2</v>
      </c>
      <c r="X67">
        <v>0.107</v>
      </c>
      <c r="Y67">
        <v>9.0999999999999998E-2</v>
      </c>
      <c r="Z67">
        <v>8.5000000000000006E-2</v>
      </c>
      <c r="AA67">
        <v>0.114</v>
      </c>
      <c r="AB67">
        <v>0.13800000000000001</v>
      </c>
      <c r="AC67">
        <v>0.112</v>
      </c>
      <c r="AD67">
        <v>0.12</v>
      </c>
      <c r="AE67">
        <v>0.128</v>
      </c>
      <c r="AF67">
        <v>0.104</v>
      </c>
      <c r="AG67">
        <v>0.107</v>
      </c>
      <c r="AH67">
        <v>0.111</v>
      </c>
      <c r="AI67">
        <v>0.11899999999999999</v>
      </c>
      <c r="AJ67">
        <v>0.123</v>
      </c>
      <c r="AK67">
        <v>0.12</v>
      </c>
      <c r="AL67">
        <v>0.157</v>
      </c>
      <c r="AM67">
        <v>0.188</v>
      </c>
      <c r="AN67">
        <v>0.30299999999999999</v>
      </c>
      <c r="AO67">
        <v>0.34</v>
      </c>
      <c r="AP67">
        <v>0.33200000000000002</v>
      </c>
      <c r="AQ67">
        <v>0.36699999999999999</v>
      </c>
      <c r="AR67" s="2">
        <v>0.35599999999999998</v>
      </c>
      <c r="AS67" s="2">
        <v>0.34699999999999998</v>
      </c>
      <c r="AT67" s="2">
        <v>0.30399999999999999</v>
      </c>
      <c r="AU67" s="2">
        <v>0.32600000000000001</v>
      </c>
      <c r="AV67">
        <v>0.33400000000000002</v>
      </c>
      <c r="AW67">
        <v>0.33600000000000002</v>
      </c>
      <c r="AX67">
        <v>0.34499999999999997</v>
      </c>
      <c r="AY67">
        <v>0.35299999999999998</v>
      </c>
      <c r="AZ67">
        <v>0.36299999999999999</v>
      </c>
      <c r="BA67">
        <v>2019</v>
      </c>
    </row>
    <row r="68" spans="1:53" hidden="1">
      <c r="A68" t="s">
        <v>47</v>
      </c>
      <c r="B68" t="s">
        <v>163</v>
      </c>
      <c r="C68" t="s">
        <v>144</v>
      </c>
      <c r="E68" t="s">
        <v>162</v>
      </c>
      <c r="F68" t="s">
        <v>152</v>
      </c>
      <c r="G68" t="s">
        <v>152</v>
      </c>
      <c r="H68" t="s">
        <v>152</v>
      </c>
      <c r="I68" t="s">
        <v>152</v>
      </c>
      <c r="J68" t="s">
        <v>152</v>
      </c>
      <c r="K68" t="s">
        <v>152</v>
      </c>
      <c r="L68" t="s">
        <v>152</v>
      </c>
      <c r="M68" t="s">
        <v>152</v>
      </c>
      <c r="N68">
        <v>41.68</v>
      </c>
      <c r="O68">
        <v>53.176000000000002</v>
      </c>
      <c r="P68">
        <v>85.77</v>
      </c>
      <c r="Q68">
        <v>74.823999999999998</v>
      </c>
      <c r="R68">
        <v>85.314999999999998</v>
      </c>
      <c r="S68">
        <v>77.105999999999995</v>
      </c>
      <c r="T68">
        <v>67.685000000000002</v>
      </c>
      <c r="U68">
        <v>79.010000000000005</v>
      </c>
      <c r="V68">
        <v>58.656999999999996</v>
      </c>
      <c r="W68">
        <v>91.658000000000001</v>
      </c>
      <c r="X68">
        <v>101.93600000000001</v>
      </c>
      <c r="Y68">
        <v>84.754999999999995</v>
      </c>
      <c r="Z68">
        <v>73.203999999999994</v>
      </c>
      <c r="AA68">
        <v>93.182000000000002</v>
      </c>
      <c r="AB68">
        <v>103.539</v>
      </c>
      <c r="AC68">
        <v>80.397000000000006</v>
      </c>
      <c r="AD68">
        <v>85.974000000000004</v>
      </c>
      <c r="AE68">
        <v>87.009</v>
      </c>
      <c r="AF68">
        <v>71.177999999999997</v>
      </c>
      <c r="AG68">
        <v>67.454999999999998</v>
      </c>
      <c r="AH68">
        <v>66.236999999999995</v>
      </c>
      <c r="AI68">
        <v>69.974000000000004</v>
      </c>
      <c r="AJ68">
        <v>72</v>
      </c>
      <c r="AK68">
        <v>68.266999999999996</v>
      </c>
      <c r="AL68">
        <v>85.388000000000005</v>
      </c>
      <c r="AM68">
        <v>97.8</v>
      </c>
      <c r="AN68">
        <v>151.80000000000001</v>
      </c>
      <c r="AO68">
        <v>149.40799999999999</v>
      </c>
      <c r="AP68">
        <v>138.26</v>
      </c>
      <c r="AQ68">
        <v>150.119</v>
      </c>
      <c r="AR68" s="2">
        <v>133.01400000000001</v>
      </c>
      <c r="AS68" s="2">
        <v>122.202</v>
      </c>
      <c r="AT68" s="2">
        <v>105.809</v>
      </c>
      <c r="AU68" s="2">
        <v>106.851</v>
      </c>
      <c r="AV68">
        <v>103.316</v>
      </c>
      <c r="AW68">
        <v>99.822999999999993</v>
      </c>
      <c r="AX68">
        <v>98.537000000000006</v>
      </c>
      <c r="AY68">
        <v>97.483999999999995</v>
      </c>
      <c r="AZ68">
        <v>97.114999999999995</v>
      </c>
      <c r="BA68">
        <v>2019</v>
      </c>
    </row>
    <row r="69" spans="1:53" hidden="1">
      <c r="A69" t="s">
        <v>47</v>
      </c>
      <c r="B69" t="s">
        <v>161</v>
      </c>
      <c r="C69" t="s">
        <v>150</v>
      </c>
      <c r="D69" t="s">
        <v>147</v>
      </c>
      <c r="E69" t="s">
        <v>263</v>
      </c>
      <c r="F69" t="s">
        <v>152</v>
      </c>
      <c r="G69" t="s">
        <v>152</v>
      </c>
      <c r="H69" t="s">
        <v>152</v>
      </c>
      <c r="I69" t="s">
        <v>152</v>
      </c>
      <c r="J69" t="s">
        <v>152</v>
      </c>
      <c r="K69" t="s">
        <v>152</v>
      </c>
      <c r="L69" t="s">
        <v>152</v>
      </c>
      <c r="M69" t="s">
        <v>152</v>
      </c>
      <c r="N69" t="s">
        <v>152</v>
      </c>
      <c r="O69" t="s">
        <v>152</v>
      </c>
      <c r="P69">
        <v>4.9000000000000002E-2</v>
      </c>
      <c r="Q69">
        <v>4.2999999999999997E-2</v>
      </c>
      <c r="R69">
        <v>5.5E-2</v>
      </c>
      <c r="S69">
        <v>4.8000000000000001E-2</v>
      </c>
      <c r="T69">
        <v>0.05</v>
      </c>
      <c r="U69">
        <v>6.4000000000000001E-2</v>
      </c>
      <c r="V69">
        <v>7.0999999999999994E-2</v>
      </c>
      <c r="W69">
        <v>7.6999999999999999E-2</v>
      </c>
      <c r="X69">
        <v>8.8999999999999996E-2</v>
      </c>
      <c r="Y69">
        <v>9.2999999999999999E-2</v>
      </c>
      <c r="Z69">
        <v>8.5000000000000006E-2</v>
      </c>
      <c r="AA69">
        <v>0.127</v>
      </c>
      <c r="AB69">
        <v>0.13300000000000001</v>
      </c>
      <c r="AC69">
        <v>0.125</v>
      </c>
      <c r="AD69">
        <v>0.14699999999999999</v>
      </c>
      <c r="AE69">
        <v>0.14299999999999999</v>
      </c>
      <c r="AF69">
        <v>0.123</v>
      </c>
      <c r="AG69">
        <v>0.128</v>
      </c>
      <c r="AH69">
        <v>0.13900000000000001</v>
      </c>
      <c r="AI69">
        <v>0.13400000000000001</v>
      </c>
      <c r="AJ69">
        <v>0.13700000000000001</v>
      </c>
      <c r="AK69">
        <v>0.154</v>
      </c>
      <c r="AL69">
        <v>0.16900000000000001</v>
      </c>
      <c r="AM69">
        <v>0.16400000000000001</v>
      </c>
      <c r="AN69">
        <v>0.22500000000000001</v>
      </c>
      <c r="AO69">
        <v>0.23200000000000001</v>
      </c>
      <c r="AP69">
        <v>0.27500000000000002</v>
      </c>
      <c r="AQ69">
        <v>0.26800000000000002</v>
      </c>
      <c r="AR69" s="2">
        <v>0.36099999999999999</v>
      </c>
      <c r="AS69" s="2">
        <v>0.32300000000000001</v>
      </c>
      <c r="AT69" s="2">
        <v>0.313</v>
      </c>
      <c r="AU69" s="2">
        <v>0.36099999999999999</v>
      </c>
      <c r="AV69">
        <v>0.38700000000000001</v>
      </c>
      <c r="AW69">
        <v>0.38600000000000001</v>
      </c>
      <c r="AX69">
        <v>0.38800000000000001</v>
      </c>
      <c r="AY69">
        <v>0.39500000000000002</v>
      </c>
      <c r="AZ69">
        <v>0.40300000000000002</v>
      </c>
      <c r="BA69">
        <v>2019</v>
      </c>
    </row>
    <row r="70" spans="1:53">
      <c r="A70" t="s">
        <v>47</v>
      </c>
      <c r="B70" t="s">
        <v>161</v>
      </c>
      <c r="C70" t="s">
        <v>144</v>
      </c>
      <c r="E70" t="s">
        <v>160</v>
      </c>
      <c r="F70" t="s">
        <v>152</v>
      </c>
      <c r="G70" t="s">
        <v>152</v>
      </c>
      <c r="H70" t="s">
        <v>152</v>
      </c>
      <c r="I70" t="s">
        <v>152</v>
      </c>
      <c r="J70" t="s">
        <v>152</v>
      </c>
      <c r="K70" t="s">
        <v>152</v>
      </c>
      <c r="L70" t="s">
        <v>152</v>
      </c>
      <c r="M70" t="s">
        <v>152</v>
      </c>
      <c r="N70" t="s">
        <v>152</v>
      </c>
      <c r="O70" t="s">
        <v>152</v>
      </c>
      <c r="P70">
        <v>89.695999999999998</v>
      </c>
      <c r="Q70">
        <v>71.450999999999993</v>
      </c>
      <c r="R70">
        <v>84.305999999999997</v>
      </c>
      <c r="S70">
        <v>69.251999999999995</v>
      </c>
      <c r="T70">
        <v>66.778000000000006</v>
      </c>
      <c r="U70">
        <v>85.311999999999998</v>
      </c>
      <c r="V70">
        <v>83.320999999999998</v>
      </c>
      <c r="W70">
        <v>84.596999999999994</v>
      </c>
      <c r="X70">
        <v>85.293000000000006</v>
      </c>
      <c r="Y70">
        <v>86.78</v>
      </c>
      <c r="Z70">
        <v>73.236000000000004</v>
      </c>
      <c r="AA70">
        <v>104.389</v>
      </c>
      <c r="AB70">
        <v>100.301</v>
      </c>
      <c r="AC70">
        <v>89.912000000000006</v>
      </c>
      <c r="AD70">
        <v>105.497</v>
      </c>
      <c r="AE70">
        <v>97.122</v>
      </c>
      <c r="AF70">
        <v>83.683000000000007</v>
      </c>
      <c r="AG70">
        <v>80.433000000000007</v>
      </c>
      <c r="AH70">
        <v>82.736000000000004</v>
      </c>
      <c r="AI70">
        <v>79.039000000000001</v>
      </c>
      <c r="AJ70">
        <v>80.263000000000005</v>
      </c>
      <c r="AK70">
        <v>87.593999999999994</v>
      </c>
      <c r="AL70">
        <v>91.712000000000003</v>
      </c>
      <c r="AM70">
        <v>85.412999999999997</v>
      </c>
      <c r="AN70">
        <v>113.036</v>
      </c>
      <c r="AO70">
        <v>102.02500000000001</v>
      </c>
      <c r="AP70">
        <v>114.752</v>
      </c>
      <c r="AQ70">
        <v>109.741</v>
      </c>
      <c r="AR70" s="2">
        <v>134.66499999999999</v>
      </c>
      <c r="AS70" s="2">
        <v>113.786</v>
      </c>
      <c r="AT70" s="2">
        <v>108.952</v>
      </c>
      <c r="AU70" s="2">
        <v>118.191</v>
      </c>
      <c r="AV70">
        <v>119.846</v>
      </c>
      <c r="AW70">
        <v>114.66</v>
      </c>
      <c r="AX70">
        <v>110.80500000000001</v>
      </c>
      <c r="AY70">
        <v>108.953</v>
      </c>
      <c r="AZ70">
        <v>107.92400000000001</v>
      </c>
      <c r="BA70">
        <v>2019</v>
      </c>
    </row>
    <row r="71" spans="1:53" hidden="1">
      <c r="A71" t="s">
        <v>47</v>
      </c>
      <c r="B71" t="s">
        <v>159</v>
      </c>
      <c r="C71" t="s">
        <v>150</v>
      </c>
      <c r="D71" t="s">
        <v>147</v>
      </c>
      <c r="E71" t="s">
        <v>263</v>
      </c>
      <c r="F71" t="s">
        <v>152</v>
      </c>
      <c r="G71" t="s">
        <v>152</v>
      </c>
      <c r="H71" t="s">
        <v>152</v>
      </c>
      <c r="I71" t="s">
        <v>152</v>
      </c>
      <c r="J71" t="s">
        <v>152</v>
      </c>
      <c r="K71" t="s">
        <v>152</v>
      </c>
      <c r="L71" t="s">
        <v>152</v>
      </c>
      <c r="M71" t="s">
        <v>152</v>
      </c>
      <c r="N71" t="s">
        <v>152</v>
      </c>
      <c r="O71" t="s">
        <v>152</v>
      </c>
      <c r="P71">
        <v>-2E-3</v>
      </c>
      <c r="Q71">
        <v>2E-3</v>
      </c>
      <c r="R71">
        <v>1E-3</v>
      </c>
      <c r="S71">
        <v>5.0000000000000001E-3</v>
      </c>
      <c r="T71">
        <v>1E-3</v>
      </c>
      <c r="U71">
        <v>-5.0000000000000001E-3</v>
      </c>
      <c r="V71">
        <v>-2.1000000000000001E-2</v>
      </c>
      <c r="W71">
        <v>6.0000000000000001E-3</v>
      </c>
      <c r="X71">
        <v>1.7000000000000001E-2</v>
      </c>
      <c r="Y71">
        <v>-2E-3</v>
      </c>
      <c r="Z71" t="s">
        <v>203</v>
      </c>
      <c r="AA71">
        <v>-1.4E-2</v>
      </c>
      <c r="AB71">
        <v>4.0000000000000001E-3</v>
      </c>
      <c r="AC71">
        <v>-1.2999999999999999E-2</v>
      </c>
      <c r="AD71">
        <v>-2.7E-2</v>
      </c>
      <c r="AE71">
        <v>-1.4999999999999999E-2</v>
      </c>
      <c r="AF71">
        <v>-1.7999999999999999E-2</v>
      </c>
      <c r="AG71">
        <v>-2.1000000000000001E-2</v>
      </c>
      <c r="AH71">
        <v>-2.8000000000000001E-2</v>
      </c>
      <c r="AI71">
        <v>-1.4999999999999999E-2</v>
      </c>
      <c r="AJ71">
        <v>-1.4E-2</v>
      </c>
      <c r="AK71">
        <v>-3.4000000000000002E-2</v>
      </c>
      <c r="AL71">
        <v>-1.2E-2</v>
      </c>
      <c r="AM71">
        <v>2.4E-2</v>
      </c>
      <c r="AN71">
        <v>7.6999999999999999E-2</v>
      </c>
      <c r="AO71">
        <v>0.108</v>
      </c>
      <c r="AP71">
        <v>5.6000000000000001E-2</v>
      </c>
      <c r="AQ71">
        <v>9.9000000000000005E-2</v>
      </c>
      <c r="AR71" s="2">
        <v>-4.0000000000000001E-3</v>
      </c>
      <c r="AS71" s="2">
        <v>2.4E-2</v>
      </c>
      <c r="AT71" s="2">
        <v>-8.9999999999999993E-3</v>
      </c>
      <c r="AU71" s="2">
        <v>-3.5000000000000003E-2</v>
      </c>
      <c r="AV71">
        <v>-5.2999999999999999E-2</v>
      </c>
      <c r="AW71">
        <v>-0.05</v>
      </c>
      <c r="AX71">
        <v>-4.2999999999999997E-2</v>
      </c>
      <c r="AY71">
        <v>-4.2000000000000003E-2</v>
      </c>
      <c r="AZ71">
        <v>-0.04</v>
      </c>
      <c r="BA71">
        <v>2019</v>
      </c>
    </row>
    <row r="72" spans="1:53" hidden="1">
      <c r="A72" t="s">
        <v>47</v>
      </c>
      <c r="B72" t="s">
        <v>159</v>
      </c>
      <c r="C72" t="s">
        <v>144</v>
      </c>
      <c r="E72" t="s">
        <v>158</v>
      </c>
      <c r="F72" t="s">
        <v>152</v>
      </c>
      <c r="G72" t="s">
        <v>152</v>
      </c>
      <c r="H72" t="s">
        <v>152</v>
      </c>
      <c r="I72" t="s">
        <v>152</v>
      </c>
      <c r="J72" t="s">
        <v>152</v>
      </c>
      <c r="K72" t="s">
        <v>152</v>
      </c>
      <c r="L72" t="s">
        <v>152</v>
      </c>
      <c r="M72" t="s">
        <v>152</v>
      </c>
      <c r="N72" t="s">
        <v>152</v>
      </c>
      <c r="O72" t="s">
        <v>152</v>
      </c>
      <c r="P72">
        <v>-3.9260000000000002</v>
      </c>
      <c r="Q72">
        <v>3.3730000000000002</v>
      </c>
      <c r="R72">
        <v>1.0089999999999999</v>
      </c>
      <c r="S72">
        <v>7.8529999999999998</v>
      </c>
      <c r="T72">
        <v>0.90700000000000003</v>
      </c>
      <c r="U72">
        <v>-6.3019999999999996</v>
      </c>
      <c r="V72">
        <v>-24.663</v>
      </c>
      <c r="W72">
        <v>7.0620000000000003</v>
      </c>
      <c r="X72">
        <v>16.641999999999999</v>
      </c>
      <c r="Y72">
        <v>-2.024</v>
      </c>
      <c r="Z72">
        <v>-3.2000000000000001E-2</v>
      </c>
      <c r="AA72">
        <v>-11.207000000000001</v>
      </c>
      <c r="AB72">
        <v>3.238</v>
      </c>
      <c r="AC72">
        <v>-9.5150000000000006</v>
      </c>
      <c r="AD72">
        <v>-19.523</v>
      </c>
      <c r="AE72">
        <v>-10.113</v>
      </c>
      <c r="AF72">
        <v>-12.505000000000001</v>
      </c>
      <c r="AG72">
        <v>-12.978</v>
      </c>
      <c r="AH72">
        <v>-16.498999999999999</v>
      </c>
      <c r="AI72">
        <v>-9.0649999999999995</v>
      </c>
      <c r="AJ72">
        <v>-8.2620000000000005</v>
      </c>
      <c r="AK72">
        <v>-19.327000000000002</v>
      </c>
      <c r="AL72">
        <v>-6.3239999999999998</v>
      </c>
      <c r="AM72">
        <v>12.387</v>
      </c>
      <c r="AN72">
        <v>38.764000000000003</v>
      </c>
      <c r="AO72">
        <v>47.384</v>
      </c>
      <c r="AP72">
        <v>23.507000000000001</v>
      </c>
      <c r="AQ72">
        <v>40.378</v>
      </c>
      <c r="AR72" s="2">
        <v>-1.651</v>
      </c>
      <c r="AS72" s="2">
        <v>8.4160000000000004</v>
      </c>
      <c r="AT72" s="2">
        <v>-3.1429999999999998</v>
      </c>
      <c r="AU72" s="2">
        <v>-11.34</v>
      </c>
      <c r="AV72">
        <v>-16.53</v>
      </c>
      <c r="AW72">
        <v>-14.836</v>
      </c>
      <c r="AX72">
        <v>-12.268000000000001</v>
      </c>
      <c r="AY72">
        <v>-11.468999999999999</v>
      </c>
      <c r="AZ72">
        <v>-10.81</v>
      </c>
      <c r="BA72">
        <v>2019</v>
      </c>
    </row>
    <row r="73" spans="1:53" hidden="1">
      <c r="A73" t="s">
        <v>47</v>
      </c>
      <c r="B73" t="s">
        <v>157</v>
      </c>
      <c r="C73" t="s">
        <v>150</v>
      </c>
      <c r="D73" t="s">
        <v>147</v>
      </c>
      <c r="E73" t="s">
        <v>263</v>
      </c>
      <c r="F73" t="s">
        <v>152</v>
      </c>
      <c r="G73" t="s">
        <v>152</v>
      </c>
      <c r="H73" t="s">
        <v>152</v>
      </c>
      <c r="I73" t="s">
        <v>152</v>
      </c>
      <c r="J73" t="s">
        <v>152</v>
      </c>
      <c r="K73" t="s">
        <v>152</v>
      </c>
      <c r="L73" t="s">
        <v>152</v>
      </c>
      <c r="M73" t="s">
        <v>152</v>
      </c>
      <c r="N73" t="s">
        <v>152</v>
      </c>
      <c r="O73" t="s">
        <v>152</v>
      </c>
      <c r="P73">
        <v>-2E-3</v>
      </c>
      <c r="Q73">
        <v>2E-3</v>
      </c>
      <c r="R73">
        <v>1E-3</v>
      </c>
      <c r="S73">
        <v>5.0000000000000001E-3</v>
      </c>
      <c r="T73">
        <v>1E-3</v>
      </c>
      <c r="U73">
        <v>-5.0000000000000001E-3</v>
      </c>
      <c r="V73">
        <v>-2.1000000000000001E-2</v>
      </c>
      <c r="W73">
        <v>7.0000000000000001E-3</v>
      </c>
      <c r="X73">
        <v>1.7999999999999999E-2</v>
      </c>
      <c r="Y73">
        <v>-2E-3</v>
      </c>
      <c r="Z73" t="s">
        <v>203</v>
      </c>
      <c r="AA73">
        <v>-1.4E-2</v>
      </c>
      <c r="AB73">
        <v>4.0000000000000001E-3</v>
      </c>
      <c r="AC73">
        <v>-1.2999999999999999E-2</v>
      </c>
      <c r="AD73">
        <v>-2.7E-2</v>
      </c>
      <c r="AE73">
        <v>-1.4999999999999999E-2</v>
      </c>
      <c r="AF73">
        <v>-1.7999999999999999E-2</v>
      </c>
      <c r="AG73">
        <v>-0.02</v>
      </c>
      <c r="AH73">
        <v>-2.8000000000000001E-2</v>
      </c>
      <c r="AI73">
        <v>-1.4999999999999999E-2</v>
      </c>
      <c r="AJ73">
        <v>-1.4E-2</v>
      </c>
      <c r="AK73">
        <v>-3.4000000000000002E-2</v>
      </c>
      <c r="AL73">
        <v>-1.2E-2</v>
      </c>
      <c r="AM73">
        <v>2.4E-2</v>
      </c>
      <c r="AN73">
        <v>7.8E-2</v>
      </c>
      <c r="AO73">
        <v>0.108</v>
      </c>
      <c r="AP73">
        <v>5.7000000000000002E-2</v>
      </c>
      <c r="AQ73">
        <v>9.9000000000000005E-2</v>
      </c>
      <c r="AR73" s="2">
        <v>-4.0000000000000001E-3</v>
      </c>
      <c r="AS73" s="2">
        <v>2.5000000000000001E-2</v>
      </c>
      <c r="AT73" s="2">
        <v>-8.0000000000000002E-3</v>
      </c>
      <c r="AU73" s="2">
        <v>-3.4000000000000002E-2</v>
      </c>
      <c r="AV73">
        <v>-5.1999999999999998E-2</v>
      </c>
      <c r="AW73">
        <v>-4.8000000000000001E-2</v>
      </c>
      <c r="AX73">
        <v>-4.1000000000000002E-2</v>
      </c>
      <c r="AY73">
        <v>-3.9E-2</v>
      </c>
      <c r="AZ73">
        <v>-3.6999999999999998E-2</v>
      </c>
      <c r="BA73">
        <v>2019</v>
      </c>
    </row>
    <row r="74" spans="1:53" hidden="1">
      <c r="A74" t="s">
        <v>47</v>
      </c>
      <c r="B74" t="s">
        <v>157</v>
      </c>
      <c r="C74" t="s">
        <v>144</v>
      </c>
      <c r="E74" t="s">
        <v>156</v>
      </c>
      <c r="F74" t="s">
        <v>152</v>
      </c>
      <c r="G74" t="s">
        <v>152</v>
      </c>
      <c r="H74" t="s">
        <v>152</v>
      </c>
      <c r="I74" t="s">
        <v>152</v>
      </c>
      <c r="J74" t="s">
        <v>152</v>
      </c>
      <c r="K74" t="s">
        <v>152</v>
      </c>
      <c r="L74" t="s">
        <v>152</v>
      </c>
      <c r="M74" t="s">
        <v>152</v>
      </c>
      <c r="N74" t="s">
        <v>152</v>
      </c>
      <c r="O74" t="s">
        <v>152</v>
      </c>
      <c r="P74">
        <v>-3.8639999999999999</v>
      </c>
      <c r="Q74">
        <v>3.4449999999999998</v>
      </c>
      <c r="R74">
        <v>1.0760000000000001</v>
      </c>
      <c r="S74">
        <v>7.9160000000000004</v>
      </c>
      <c r="T74">
        <v>0.98499999999999999</v>
      </c>
      <c r="U74">
        <v>-6.1559999999999997</v>
      </c>
      <c r="V74">
        <v>-24.524999999999999</v>
      </c>
      <c r="W74">
        <v>7.56</v>
      </c>
      <c r="X74">
        <v>16.834</v>
      </c>
      <c r="Y74">
        <v>-1.8560000000000001</v>
      </c>
      <c r="Z74">
        <v>0.124</v>
      </c>
      <c r="AA74">
        <v>-11.093999999999999</v>
      </c>
      <c r="AB74">
        <v>3.379</v>
      </c>
      <c r="AC74">
        <v>-9.4019999999999992</v>
      </c>
      <c r="AD74">
        <v>-19.411000000000001</v>
      </c>
      <c r="AE74">
        <v>-10</v>
      </c>
      <c r="AF74">
        <v>-12.398999999999999</v>
      </c>
      <c r="AG74">
        <v>-12.874000000000001</v>
      </c>
      <c r="AH74">
        <v>-16.405999999999999</v>
      </c>
      <c r="AI74">
        <v>-8.9380000000000006</v>
      </c>
      <c r="AJ74">
        <v>-8.1690000000000005</v>
      </c>
      <c r="AK74">
        <v>-19.245000000000001</v>
      </c>
      <c r="AL74">
        <v>-6.3239999999999998</v>
      </c>
      <c r="AM74">
        <v>12.430999999999999</v>
      </c>
      <c r="AN74">
        <v>38.902000000000001</v>
      </c>
      <c r="AO74">
        <v>47.536999999999999</v>
      </c>
      <c r="AP74">
        <v>23.641999999999999</v>
      </c>
      <c r="AQ74">
        <v>40.555</v>
      </c>
      <c r="AR74" s="2">
        <v>-1.4139999999999999</v>
      </c>
      <c r="AS74" s="2">
        <v>8.657</v>
      </c>
      <c r="AT74" s="2">
        <v>-2.9009999999999998</v>
      </c>
      <c r="AU74" s="2">
        <v>-11.041</v>
      </c>
      <c r="AV74">
        <v>-16.135000000000002</v>
      </c>
      <c r="AW74">
        <v>-14.34</v>
      </c>
      <c r="AX74">
        <v>-11.682</v>
      </c>
      <c r="AY74">
        <v>-10.786</v>
      </c>
      <c r="AZ74">
        <v>-10.031000000000001</v>
      </c>
      <c r="BA74">
        <v>2019</v>
      </c>
    </row>
    <row r="75" spans="1:53" hidden="1">
      <c r="A75" t="s">
        <v>47</v>
      </c>
      <c r="B75" t="s">
        <v>155</v>
      </c>
      <c r="C75" t="s">
        <v>150</v>
      </c>
      <c r="D75" t="s">
        <v>147</v>
      </c>
    </row>
    <row r="76" spans="1:53" hidden="1">
      <c r="A76" t="s">
        <v>47</v>
      </c>
      <c r="B76" t="s">
        <v>155</v>
      </c>
      <c r="C76" t="s">
        <v>144</v>
      </c>
    </row>
    <row r="77" spans="1:53" hidden="1">
      <c r="A77" t="s">
        <v>47</v>
      </c>
      <c r="B77" t="s">
        <v>154</v>
      </c>
      <c r="C77" t="s">
        <v>150</v>
      </c>
      <c r="D77" t="s">
        <v>147</v>
      </c>
      <c r="E77" t="s">
        <v>263</v>
      </c>
      <c r="F77" t="s">
        <v>152</v>
      </c>
      <c r="G77" t="s">
        <v>152</v>
      </c>
      <c r="H77" t="s">
        <v>152</v>
      </c>
      <c r="I77" t="s">
        <v>152</v>
      </c>
      <c r="J77" t="s">
        <v>152</v>
      </c>
      <c r="K77" t="s">
        <v>152</v>
      </c>
      <c r="L77" t="s">
        <v>152</v>
      </c>
      <c r="M77" t="s">
        <v>152</v>
      </c>
      <c r="N77">
        <v>1E-3</v>
      </c>
      <c r="O77">
        <v>2E-3</v>
      </c>
      <c r="P77">
        <v>4.0000000000000001E-3</v>
      </c>
      <c r="Q77">
        <v>4.0000000000000001E-3</v>
      </c>
      <c r="R77">
        <v>6.0000000000000001E-3</v>
      </c>
      <c r="S77">
        <v>8.9999999999999993E-3</v>
      </c>
      <c r="T77">
        <v>1.0999999999999999E-2</v>
      </c>
      <c r="U77">
        <v>1.0999999999999999E-2</v>
      </c>
      <c r="V77">
        <v>1.0999999999999999E-2</v>
      </c>
      <c r="W77">
        <v>1.2E-2</v>
      </c>
      <c r="X77">
        <v>1.2E-2</v>
      </c>
      <c r="Y77">
        <v>1.4E-2</v>
      </c>
      <c r="Z77">
        <v>1.4E-2</v>
      </c>
      <c r="AA77">
        <v>1.9E-2</v>
      </c>
      <c r="AB77">
        <v>1.6E-2</v>
      </c>
      <c r="AC77">
        <v>1.6E-2</v>
      </c>
      <c r="AD77">
        <v>1.7000000000000001E-2</v>
      </c>
      <c r="AE77">
        <v>1.4999999999999999E-2</v>
      </c>
      <c r="AF77">
        <v>1.7000000000000001E-2</v>
      </c>
      <c r="AG77">
        <v>1.6E-2</v>
      </c>
      <c r="AH77">
        <v>2.1999999999999999E-2</v>
      </c>
      <c r="AI77">
        <v>1.6E-2</v>
      </c>
      <c r="AJ77">
        <v>1.4E-2</v>
      </c>
      <c r="AK77">
        <v>1.4E-2</v>
      </c>
      <c r="AL77">
        <v>1.4E-2</v>
      </c>
      <c r="AM77">
        <v>1.6E-2</v>
      </c>
      <c r="AN77">
        <v>1.7000000000000001E-2</v>
      </c>
      <c r="AO77">
        <v>4.4999999999999998E-2</v>
      </c>
      <c r="AP77">
        <v>5.2999999999999999E-2</v>
      </c>
      <c r="AQ77">
        <v>5.1999999999999998E-2</v>
      </c>
      <c r="AR77" s="2">
        <v>5.1999999999999998E-2</v>
      </c>
      <c r="AS77" s="2">
        <v>5.0999999999999997E-2</v>
      </c>
      <c r="AT77" s="2">
        <v>0.05</v>
      </c>
      <c r="AU77" s="2">
        <v>6.4000000000000001E-2</v>
      </c>
      <c r="AV77">
        <v>8.8999999999999996E-2</v>
      </c>
      <c r="AW77">
        <v>0.11600000000000001</v>
      </c>
      <c r="AX77">
        <v>0.14199999999999999</v>
      </c>
      <c r="AY77">
        <v>0.17100000000000001</v>
      </c>
      <c r="AZ77">
        <v>0.2</v>
      </c>
      <c r="BA77">
        <v>2019</v>
      </c>
    </row>
    <row r="78" spans="1:53" hidden="1">
      <c r="A78" t="s">
        <v>47</v>
      </c>
      <c r="B78" t="s">
        <v>154</v>
      </c>
      <c r="C78" t="s">
        <v>144</v>
      </c>
      <c r="E78" t="s">
        <v>153</v>
      </c>
      <c r="F78" t="s">
        <v>152</v>
      </c>
      <c r="G78" t="s">
        <v>152</v>
      </c>
      <c r="H78" t="s">
        <v>152</v>
      </c>
      <c r="I78" t="s">
        <v>152</v>
      </c>
      <c r="J78" t="s">
        <v>152</v>
      </c>
      <c r="K78" t="s">
        <v>152</v>
      </c>
      <c r="L78" t="s">
        <v>152</v>
      </c>
      <c r="M78" t="s">
        <v>152</v>
      </c>
      <c r="N78">
        <v>2.1070000000000002</v>
      </c>
      <c r="O78">
        <v>4.2699999999999996</v>
      </c>
      <c r="P78">
        <v>6.5579999999999998</v>
      </c>
      <c r="Q78">
        <v>7.3410000000000002</v>
      </c>
      <c r="R78">
        <v>9.3539999999999992</v>
      </c>
      <c r="S78">
        <v>13.693</v>
      </c>
      <c r="T78">
        <v>15.038</v>
      </c>
      <c r="U78">
        <v>15.034000000000001</v>
      </c>
      <c r="V78">
        <v>13.42</v>
      </c>
      <c r="W78">
        <v>12.785</v>
      </c>
      <c r="X78">
        <v>11.193</v>
      </c>
      <c r="Y78">
        <v>13.239000000000001</v>
      </c>
      <c r="Z78">
        <v>11.851000000000001</v>
      </c>
      <c r="AA78">
        <v>15.396000000000001</v>
      </c>
      <c r="AB78">
        <v>11.776</v>
      </c>
      <c r="AC78">
        <v>11.247999999999999</v>
      </c>
      <c r="AD78">
        <v>11.984</v>
      </c>
      <c r="AE78">
        <v>10.534000000000001</v>
      </c>
      <c r="AF78">
        <v>11.34</v>
      </c>
      <c r="AG78">
        <v>9.9250000000000007</v>
      </c>
      <c r="AH78">
        <v>12.893000000000001</v>
      </c>
      <c r="AI78">
        <v>9.3450000000000006</v>
      </c>
      <c r="AJ78">
        <v>8.4659999999999993</v>
      </c>
      <c r="AK78">
        <v>8.0169999999999995</v>
      </c>
      <c r="AL78">
        <v>7.4359999999999999</v>
      </c>
      <c r="AM78">
        <v>8.3000000000000007</v>
      </c>
      <c r="AN78">
        <v>8.6980000000000004</v>
      </c>
      <c r="AO78">
        <v>19.899000000000001</v>
      </c>
      <c r="AP78">
        <v>21.940999999999999</v>
      </c>
      <c r="AQ78">
        <v>21.422999999999998</v>
      </c>
      <c r="AR78" s="2">
        <v>19.372</v>
      </c>
      <c r="AS78" s="2">
        <v>18.096</v>
      </c>
      <c r="AT78" s="2">
        <v>17.404</v>
      </c>
      <c r="AU78" s="2">
        <v>20.94</v>
      </c>
      <c r="AV78">
        <v>27.550999999999998</v>
      </c>
      <c r="AW78">
        <v>34.546999999999997</v>
      </c>
      <c r="AX78">
        <v>40.593000000000004</v>
      </c>
      <c r="AY78">
        <v>47.164000000000001</v>
      </c>
      <c r="AZ78">
        <v>53.567999999999998</v>
      </c>
      <c r="BA78">
        <v>2019</v>
      </c>
    </row>
    <row r="79" spans="1:53" hidden="1">
      <c r="A79" t="s">
        <v>47</v>
      </c>
      <c r="B79" t="s">
        <v>151</v>
      </c>
      <c r="C79" t="s">
        <v>150</v>
      </c>
      <c r="D79" t="s">
        <v>147</v>
      </c>
      <c r="E79" t="s">
        <v>263</v>
      </c>
      <c r="F79">
        <v>3.6999999999999998E-2</v>
      </c>
      <c r="G79">
        <v>3.7999999999999999E-2</v>
      </c>
      <c r="H79">
        <v>0.04</v>
      </c>
      <c r="I79">
        <v>4.2000000000000003E-2</v>
      </c>
      <c r="J79">
        <v>4.8000000000000001E-2</v>
      </c>
      <c r="K79">
        <v>4.5999999999999999E-2</v>
      </c>
      <c r="L79">
        <v>4.7E-2</v>
      </c>
      <c r="M79">
        <v>5.0999999999999997E-2</v>
      </c>
      <c r="N79">
        <v>5.7000000000000002E-2</v>
      </c>
      <c r="O79">
        <v>5.6000000000000001E-2</v>
      </c>
      <c r="P79">
        <v>5.5E-2</v>
      </c>
      <c r="Q79">
        <v>6.0999999999999999E-2</v>
      </c>
      <c r="R79">
        <v>6.5000000000000002E-2</v>
      </c>
      <c r="S79">
        <v>6.9000000000000006E-2</v>
      </c>
      <c r="T79">
        <v>7.4999999999999997E-2</v>
      </c>
      <c r="U79">
        <v>7.5999999999999998E-2</v>
      </c>
      <c r="V79">
        <v>8.5000000000000006E-2</v>
      </c>
      <c r="W79">
        <v>9.0999999999999998E-2</v>
      </c>
      <c r="X79">
        <v>0.104</v>
      </c>
      <c r="Y79">
        <v>0.107</v>
      </c>
      <c r="Z79">
        <v>0.11600000000000001</v>
      </c>
      <c r="AA79">
        <v>0.122</v>
      </c>
      <c r="AB79">
        <v>0.13300000000000001</v>
      </c>
      <c r="AC79">
        <v>0.13900000000000001</v>
      </c>
      <c r="AD79">
        <v>0.13900000000000001</v>
      </c>
      <c r="AE79">
        <v>0.14699999999999999</v>
      </c>
      <c r="AF79">
        <v>0.14599999999999999</v>
      </c>
      <c r="AG79">
        <v>0.159</v>
      </c>
      <c r="AH79">
        <v>0.16800000000000001</v>
      </c>
      <c r="AI79">
        <v>0.17</v>
      </c>
      <c r="AJ79">
        <v>0.17</v>
      </c>
      <c r="AK79">
        <v>0.17599999999999999</v>
      </c>
      <c r="AL79">
        <v>0.184</v>
      </c>
      <c r="AM79">
        <v>0.192</v>
      </c>
      <c r="AN79">
        <v>0.19900000000000001</v>
      </c>
      <c r="AO79">
        <v>0.22800000000000001</v>
      </c>
      <c r="AP79">
        <v>0.24</v>
      </c>
      <c r="AQ79">
        <v>0.24399999999999999</v>
      </c>
      <c r="AR79" s="2">
        <v>0.26800000000000002</v>
      </c>
      <c r="AS79" s="2">
        <v>0.28399999999999997</v>
      </c>
      <c r="AT79" s="2">
        <v>0.28699999999999998</v>
      </c>
      <c r="AU79" s="2">
        <v>0.30499999999999999</v>
      </c>
      <c r="AV79">
        <v>0.32300000000000001</v>
      </c>
      <c r="AW79">
        <v>0.33700000000000002</v>
      </c>
      <c r="AX79">
        <v>0.35</v>
      </c>
      <c r="AY79">
        <v>0.36199999999999999</v>
      </c>
      <c r="AZ79">
        <v>0.374</v>
      </c>
      <c r="BA79">
        <v>2019</v>
      </c>
    </row>
    <row r="80" spans="1:53" hidden="1">
      <c r="A80" t="s">
        <v>47</v>
      </c>
      <c r="B80" t="s">
        <v>145</v>
      </c>
      <c r="C80" t="s">
        <v>148</v>
      </c>
      <c r="D80" t="s">
        <v>147</v>
      </c>
      <c r="E80" t="s">
        <v>262</v>
      </c>
      <c r="F80">
        <v>1.0999999999999999E-2</v>
      </c>
      <c r="G80">
        <v>8.9999999999999993E-3</v>
      </c>
      <c r="H80">
        <v>5.0000000000000001E-3</v>
      </c>
      <c r="I80">
        <v>4.0000000000000001E-3</v>
      </c>
      <c r="J80">
        <v>0.01</v>
      </c>
      <c r="K80">
        <v>6.0000000000000001E-3</v>
      </c>
      <c r="L80">
        <v>1.0999999999999999E-2</v>
      </c>
      <c r="M80">
        <v>6.0000000000000001E-3</v>
      </c>
      <c r="N80">
        <v>1E-3</v>
      </c>
      <c r="O80">
        <v>3.0000000000000001E-3</v>
      </c>
      <c r="P80">
        <v>-6.0000000000000001E-3</v>
      </c>
      <c r="Q80">
        <v>8.9999999999999993E-3</v>
      </c>
      <c r="R80">
        <v>-8.9999999999999993E-3</v>
      </c>
      <c r="S80">
        <v>-1E-3</v>
      </c>
      <c r="T80" t="s">
        <v>203</v>
      </c>
      <c r="U80">
        <v>-6.0000000000000001E-3</v>
      </c>
      <c r="V80">
        <v>-1.7000000000000001E-2</v>
      </c>
      <c r="W80">
        <v>4.0000000000000001E-3</v>
      </c>
      <c r="X80">
        <v>1.6E-2</v>
      </c>
      <c r="Y80">
        <v>2E-3</v>
      </c>
      <c r="Z80">
        <v>-2E-3</v>
      </c>
      <c r="AA80">
        <v>-6.0000000000000001E-3</v>
      </c>
      <c r="AB80">
        <v>-8.9999999999999993E-3</v>
      </c>
      <c r="AC80">
        <v>-8.0000000000000002E-3</v>
      </c>
      <c r="AD80">
        <v>-7.0000000000000001E-3</v>
      </c>
      <c r="AE80">
        <v>-2.9000000000000001E-2</v>
      </c>
      <c r="AF80">
        <v>-0.01</v>
      </c>
      <c r="AG80">
        <v>-3.0000000000000001E-3</v>
      </c>
      <c r="AH80">
        <v>-5.0000000000000001E-3</v>
      </c>
      <c r="AI80">
        <v>-1.7000000000000001E-2</v>
      </c>
      <c r="AJ80" t="s">
        <v>203</v>
      </c>
      <c r="AK80">
        <v>-1.7000000000000001E-2</v>
      </c>
      <c r="AL80">
        <v>4.0000000000000001E-3</v>
      </c>
      <c r="AM80">
        <v>-0.01</v>
      </c>
      <c r="AN80">
        <v>5.6000000000000001E-2</v>
      </c>
      <c r="AO80">
        <v>5.6000000000000001E-2</v>
      </c>
      <c r="AP80">
        <v>1.9E-2</v>
      </c>
      <c r="AQ80">
        <v>7.0999999999999994E-2</v>
      </c>
      <c r="AR80" s="2">
        <v>7.5999999999999998E-2</v>
      </c>
      <c r="AS80" s="2">
        <v>8.6999999999999994E-2</v>
      </c>
      <c r="AT80" s="2">
        <v>1.4999999999999999E-2</v>
      </c>
      <c r="AU80" s="2">
        <v>3.5999999999999997E-2</v>
      </c>
      <c r="AV80">
        <v>3.9E-2</v>
      </c>
      <c r="AW80">
        <v>4.2999999999999997E-2</v>
      </c>
      <c r="AX80">
        <v>4.8000000000000001E-2</v>
      </c>
      <c r="AY80">
        <v>5.0999999999999997E-2</v>
      </c>
      <c r="AZ80">
        <v>5.0999999999999997E-2</v>
      </c>
      <c r="BA80">
        <v>2019</v>
      </c>
    </row>
    <row r="81" spans="1:53" hidden="1">
      <c r="A81" t="s">
        <v>47</v>
      </c>
      <c r="B81" t="s">
        <v>145</v>
      </c>
      <c r="C81" t="s">
        <v>144</v>
      </c>
      <c r="E81" t="s">
        <v>143</v>
      </c>
      <c r="F81">
        <v>27.239000000000001</v>
      </c>
      <c r="G81">
        <v>20.588000000000001</v>
      </c>
      <c r="H81">
        <v>11.497999999999999</v>
      </c>
      <c r="I81">
        <v>10.348000000000001</v>
      </c>
      <c r="J81">
        <v>23.094999999999999</v>
      </c>
      <c r="K81">
        <v>17.667999999999999</v>
      </c>
      <c r="L81">
        <v>33.853000000000002</v>
      </c>
      <c r="M81">
        <v>17.533000000000001</v>
      </c>
      <c r="N81">
        <v>1.6120000000000001</v>
      </c>
      <c r="O81">
        <v>5.9279999999999999</v>
      </c>
      <c r="P81">
        <v>-14.613</v>
      </c>
      <c r="Q81">
        <v>18.295000000000002</v>
      </c>
      <c r="R81">
        <v>-17.960999999999999</v>
      </c>
      <c r="S81">
        <v>-1.653</v>
      </c>
      <c r="T81">
        <v>0.76900000000000002</v>
      </c>
      <c r="U81">
        <v>-10.680999999999999</v>
      </c>
      <c r="V81">
        <v>-24.789000000000001</v>
      </c>
      <c r="W81">
        <v>6.1849999999999996</v>
      </c>
      <c r="X81">
        <v>24.335999999999999</v>
      </c>
      <c r="Y81">
        <v>2.629</v>
      </c>
      <c r="Z81">
        <v>-3.65</v>
      </c>
      <c r="AA81">
        <v>-9.8460000000000001</v>
      </c>
      <c r="AB81">
        <v>-11.805999999999999</v>
      </c>
      <c r="AC81">
        <v>-9.2919999999999998</v>
      </c>
      <c r="AD81">
        <v>-7.2919999999999998</v>
      </c>
      <c r="AE81">
        <v>-25.433</v>
      </c>
      <c r="AF81">
        <v>-8.7739999999999991</v>
      </c>
      <c r="AG81">
        <v>-1.887</v>
      </c>
      <c r="AH81">
        <v>-3.649</v>
      </c>
      <c r="AI81">
        <v>-12.33</v>
      </c>
      <c r="AJ81">
        <v>0.124</v>
      </c>
      <c r="AK81">
        <v>-9.5150000000000006</v>
      </c>
      <c r="AL81">
        <v>1.9019999999999999</v>
      </c>
      <c r="AM81">
        <v>-5.4560000000000004</v>
      </c>
      <c r="AN81">
        <v>31.143000000000001</v>
      </c>
      <c r="AO81">
        <v>32.811999999999998</v>
      </c>
      <c r="AP81">
        <v>10.77</v>
      </c>
      <c r="AQ81">
        <v>37.627000000000002</v>
      </c>
      <c r="AR81" s="2">
        <v>38.08</v>
      </c>
      <c r="AS81" s="2">
        <v>43.908999999999999</v>
      </c>
      <c r="AT81" s="2">
        <v>7.5030000000000001</v>
      </c>
      <c r="AU81" s="2">
        <v>15.32</v>
      </c>
      <c r="AV81">
        <v>15.843</v>
      </c>
      <c r="AW81">
        <v>16.573</v>
      </c>
      <c r="AX81">
        <v>17.856000000000002</v>
      </c>
      <c r="AY81">
        <v>18.189</v>
      </c>
      <c r="AZ81">
        <v>17.75</v>
      </c>
      <c r="BA81">
        <v>2019</v>
      </c>
    </row>
    <row r="82" spans="1:53" hidden="1">
      <c r="A82" t="s">
        <v>255</v>
      </c>
      <c r="B82" t="s">
        <v>200</v>
      </c>
      <c r="C82" t="s">
        <v>150</v>
      </c>
      <c r="D82" t="s">
        <v>147</v>
      </c>
      <c r="E82" t="s">
        <v>261</v>
      </c>
      <c r="F82" t="s">
        <v>152</v>
      </c>
      <c r="G82" t="s">
        <v>152</v>
      </c>
      <c r="H82" t="s">
        <v>152</v>
      </c>
      <c r="I82" t="s">
        <v>152</v>
      </c>
      <c r="J82" t="s">
        <v>152</v>
      </c>
      <c r="K82" t="s">
        <v>152</v>
      </c>
      <c r="L82" t="s">
        <v>152</v>
      </c>
      <c r="M82" t="s">
        <v>152</v>
      </c>
      <c r="N82" t="s">
        <v>152</v>
      </c>
      <c r="O82" t="s">
        <v>152</v>
      </c>
      <c r="P82" t="s">
        <v>152</v>
      </c>
      <c r="Q82" t="s">
        <v>152</v>
      </c>
      <c r="R82" t="s">
        <v>152</v>
      </c>
      <c r="S82" t="s">
        <v>152</v>
      </c>
      <c r="T82" t="s">
        <v>152</v>
      </c>
      <c r="U82" t="s">
        <v>152</v>
      </c>
      <c r="V82" t="s">
        <v>152</v>
      </c>
      <c r="W82">
        <v>0.154</v>
      </c>
      <c r="X82">
        <v>0.153</v>
      </c>
      <c r="Y82">
        <v>0.151</v>
      </c>
      <c r="Z82">
        <v>0.154</v>
      </c>
      <c r="AA82">
        <v>0.16400000000000001</v>
      </c>
      <c r="AB82">
        <v>0.17</v>
      </c>
      <c r="AC82">
        <v>0.16800000000000001</v>
      </c>
      <c r="AD82">
        <v>0.16700000000000001</v>
      </c>
      <c r="AE82">
        <v>0.17100000000000001</v>
      </c>
      <c r="AF82">
        <v>0.17100000000000001</v>
      </c>
      <c r="AG82">
        <v>0.17699999999999999</v>
      </c>
      <c r="AH82">
        <v>0.16500000000000001</v>
      </c>
      <c r="AI82">
        <v>0.17</v>
      </c>
      <c r="AJ82">
        <v>0.18099999999999999</v>
      </c>
      <c r="AK82">
        <v>0.18</v>
      </c>
      <c r="AL82">
        <v>0.17599999999999999</v>
      </c>
      <c r="AM82">
        <v>0.183</v>
      </c>
      <c r="AN82">
        <v>0.18099999999999999</v>
      </c>
      <c r="AO82">
        <v>0.184</v>
      </c>
      <c r="AP82">
        <v>0.186</v>
      </c>
      <c r="AQ82">
        <v>0.193</v>
      </c>
      <c r="AR82" s="2">
        <v>0.19800000000000001</v>
      </c>
      <c r="AS82" s="2">
        <v>0.21199999999999999</v>
      </c>
      <c r="AT82" s="2">
        <v>0.20699999999999999</v>
      </c>
      <c r="AU82" s="2">
        <v>0.20399999999999999</v>
      </c>
      <c r="AV82">
        <v>0.21099999999999999</v>
      </c>
      <c r="AW82">
        <v>0.216</v>
      </c>
      <c r="AX82">
        <v>0.22</v>
      </c>
      <c r="AY82">
        <v>0.224</v>
      </c>
      <c r="AZ82">
        <v>0.22800000000000001</v>
      </c>
      <c r="BA82">
        <v>2020</v>
      </c>
    </row>
    <row r="83" spans="1:53" hidden="1">
      <c r="A83" t="s">
        <v>255</v>
      </c>
      <c r="B83" t="s">
        <v>200</v>
      </c>
      <c r="C83" t="s">
        <v>170</v>
      </c>
      <c r="E83" t="s">
        <v>199</v>
      </c>
      <c r="F83" t="s">
        <v>152</v>
      </c>
      <c r="G83" t="s">
        <v>152</v>
      </c>
      <c r="H83" t="s">
        <v>152</v>
      </c>
      <c r="I83" t="s">
        <v>152</v>
      </c>
      <c r="J83" t="s">
        <v>152</v>
      </c>
      <c r="K83" t="s">
        <v>152</v>
      </c>
      <c r="L83" t="s">
        <v>152</v>
      </c>
      <c r="M83" t="s">
        <v>152</v>
      </c>
      <c r="N83" t="s">
        <v>152</v>
      </c>
      <c r="O83" t="s">
        <v>152</v>
      </c>
      <c r="P83" t="s">
        <v>152</v>
      </c>
      <c r="Q83" t="s">
        <v>152</v>
      </c>
      <c r="R83" t="s">
        <v>152</v>
      </c>
      <c r="S83" t="s">
        <v>152</v>
      </c>
      <c r="T83" t="s">
        <v>152</v>
      </c>
      <c r="U83" t="s">
        <v>152</v>
      </c>
      <c r="V83" t="s">
        <v>152</v>
      </c>
      <c r="W83" t="s">
        <v>152</v>
      </c>
      <c r="X83">
        <v>-0.69199999999999995</v>
      </c>
      <c r="Y83">
        <v>-1.131</v>
      </c>
      <c r="Z83">
        <v>1.498</v>
      </c>
      <c r="AA83">
        <v>6.7309999999999999</v>
      </c>
      <c r="AB83">
        <v>3.7290000000000001</v>
      </c>
      <c r="AC83">
        <v>-1.57</v>
      </c>
      <c r="AD83">
        <v>-0.26900000000000002</v>
      </c>
      <c r="AE83">
        <v>2.3490000000000002</v>
      </c>
      <c r="AF83">
        <v>-0.17699999999999999</v>
      </c>
      <c r="AG83">
        <v>3.4</v>
      </c>
      <c r="AH83">
        <v>-6.3890000000000002</v>
      </c>
      <c r="AI83">
        <v>2.6059999999999999</v>
      </c>
      <c r="AJ83">
        <v>6.8220000000000001</v>
      </c>
      <c r="AK83">
        <v>-0.64600000000000002</v>
      </c>
      <c r="AL83">
        <v>-2.1840000000000002</v>
      </c>
      <c r="AM83">
        <v>3.8849999999999998</v>
      </c>
      <c r="AN83">
        <v>-1.0229999999999999</v>
      </c>
      <c r="AO83">
        <v>1.55</v>
      </c>
      <c r="AP83">
        <v>1.4370000000000001</v>
      </c>
      <c r="AQ83">
        <v>3.2759999999999998</v>
      </c>
      <c r="AR83" s="2">
        <v>3.052</v>
      </c>
      <c r="AS83" s="2">
        <v>6.8449999999999998</v>
      </c>
      <c r="AT83" s="2">
        <v>-2.448</v>
      </c>
      <c r="AU83" s="2">
        <v>-1.5</v>
      </c>
      <c r="AV83">
        <v>3.5</v>
      </c>
      <c r="AW83">
        <v>2.5</v>
      </c>
      <c r="AX83">
        <v>2</v>
      </c>
      <c r="AY83">
        <v>1.8</v>
      </c>
      <c r="AZ83">
        <v>1.6</v>
      </c>
      <c r="BA83">
        <v>2020</v>
      </c>
    </row>
    <row r="84" spans="1:53" hidden="1">
      <c r="A84" t="s">
        <v>255</v>
      </c>
      <c r="B84" t="s">
        <v>198</v>
      </c>
      <c r="C84" t="s">
        <v>150</v>
      </c>
      <c r="D84" t="s">
        <v>147</v>
      </c>
      <c r="E84" t="s">
        <v>261</v>
      </c>
      <c r="F84" t="s">
        <v>152</v>
      </c>
      <c r="G84" t="s">
        <v>152</v>
      </c>
      <c r="H84" t="s">
        <v>152</v>
      </c>
      <c r="I84" t="s">
        <v>152</v>
      </c>
      <c r="J84" t="s">
        <v>152</v>
      </c>
      <c r="K84" t="s">
        <v>152</v>
      </c>
      <c r="L84" t="s">
        <v>152</v>
      </c>
      <c r="M84" t="s">
        <v>152</v>
      </c>
      <c r="N84" t="s">
        <v>152</v>
      </c>
      <c r="O84" t="s">
        <v>152</v>
      </c>
      <c r="P84" t="s">
        <v>152</v>
      </c>
      <c r="Q84" t="s">
        <v>152</v>
      </c>
      <c r="R84" t="s">
        <v>152</v>
      </c>
      <c r="S84" t="s">
        <v>152</v>
      </c>
      <c r="T84" t="s">
        <v>152</v>
      </c>
      <c r="U84" t="s">
        <v>152</v>
      </c>
      <c r="V84" t="s">
        <v>152</v>
      </c>
      <c r="W84">
        <v>0.111</v>
      </c>
      <c r="X84">
        <v>0.114</v>
      </c>
      <c r="Y84">
        <v>0.115</v>
      </c>
      <c r="Z84">
        <v>0.115</v>
      </c>
      <c r="AA84">
        <v>0.122</v>
      </c>
      <c r="AB84">
        <v>0.13200000000000001</v>
      </c>
      <c r="AC84">
        <v>0.13100000000000001</v>
      </c>
      <c r="AD84">
        <v>0.13300000000000001</v>
      </c>
      <c r="AE84">
        <v>0.13700000000000001</v>
      </c>
      <c r="AF84">
        <v>0.14199999999999999</v>
      </c>
      <c r="AG84">
        <v>0.14799999999999999</v>
      </c>
      <c r="AH84">
        <v>0.152</v>
      </c>
      <c r="AI84">
        <v>0.15</v>
      </c>
      <c r="AJ84">
        <v>0.16</v>
      </c>
      <c r="AK84">
        <v>0.17199999999999999</v>
      </c>
      <c r="AL84">
        <v>0.18099999999999999</v>
      </c>
      <c r="AM84">
        <v>0.185</v>
      </c>
      <c r="AN84">
        <v>0.182</v>
      </c>
      <c r="AO84">
        <v>0.184</v>
      </c>
      <c r="AP84">
        <v>0.20100000000000001</v>
      </c>
      <c r="AQ84">
        <v>0.21199999999999999</v>
      </c>
      <c r="AR84" s="2">
        <v>0.222</v>
      </c>
      <c r="AS84" s="2">
        <v>0.23599999999999999</v>
      </c>
      <c r="AT84" s="2">
        <v>0.24399999999999999</v>
      </c>
      <c r="AU84" s="2">
        <v>0.24099999999999999</v>
      </c>
      <c r="AV84">
        <v>0.254</v>
      </c>
      <c r="AW84">
        <v>0.26500000000000001</v>
      </c>
      <c r="AX84">
        <v>0.27600000000000002</v>
      </c>
      <c r="AY84">
        <v>0.28699999999999998</v>
      </c>
      <c r="AZ84">
        <v>0.29699999999999999</v>
      </c>
      <c r="BA84">
        <v>2020</v>
      </c>
    </row>
    <row r="85" spans="1:53" hidden="1">
      <c r="A85" t="s">
        <v>255</v>
      </c>
      <c r="B85" t="s">
        <v>198</v>
      </c>
      <c r="C85" t="s">
        <v>148</v>
      </c>
      <c r="D85" t="s">
        <v>147</v>
      </c>
      <c r="E85" t="s">
        <v>184</v>
      </c>
      <c r="F85" t="s">
        <v>152</v>
      </c>
      <c r="G85" t="s">
        <v>152</v>
      </c>
      <c r="H85" t="s">
        <v>152</v>
      </c>
      <c r="I85" t="s">
        <v>152</v>
      </c>
      <c r="J85" t="s">
        <v>152</v>
      </c>
      <c r="K85" t="s">
        <v>152</v>
      </c>
      <c r="L85" t="s">
        <v>152</v>
      </c>
      <c r="M85" t="s">
        <v>152</v>
      </c>
      <c r="N85" t="s">
        <v>152</v>
      </c>
      <c r="O85" t="s">
        <v>152</v>
      </c>
      <c r="P85" t="s">
        <v>152</v>
      </c>
      <c r="Q85" t="s">
        <v>152</v>
      </c>
      <c r="R85" t="s">
        <v>152</v>
      </c>
      <c r="S85" t="s">
        <v>152</v>
      </c>
      <c r="T85" t="s">
        <v>152</v>
      </c>
      <c r="U85" t="s">
        <v>152</v>
      </c>
      <c r="V85" t="s">
        <v>152</v>
      </c>
      <c r="W85">
        <v>0.111</v>
      </c>
      <c r="X85">
        <v>0.114</v>
      </c>
      <c r="Y85">
        <v>0.115</v>
      </c>
      <c r="Z85">
        <v>0.115</v>
      </c>
      <c r="AA85">
        <v>0.122</v>
      </c>
      <c r="AB85">
        <v>0.13200000000000001</v>
      </c>
      <c r="AC85">
        <v>0.13100000000000001</v>
      </c>
      <c r="AD85">
        <v>0.13300000000000001</v>
      </c>
      <c r="AE85">
        <v>0.13700000000000001</v>
      </c>
      <c r="AF85">
        <v>0.14199999999999999</v>
      </c>
      <c r="AG85">
        <v>0.14799999999999999</v>
      </c>
      <c r="AH85">
        <v>0.152</v>
      </c>
      <c r="AI85">
        <v>0.15</v>
      </c>
      <c r="AJ85">
        <v>0.16</v>
      </c>
      <c r="AK85">
        <v>0.17199999999999999</v>
      </c>
      <c r="AL85">
        <v>0.18099999999999999</v>
      </c>
      <c r="AM85">
        <v>0.185</v>
      </c>
      <c r="AN85">
        <v>0.182</v>
      </c>
      <c r="AO85">
        <v>0.184</v>
      </c>
      <c r="AP85">
        <v>0.20100000000000001</v>
      </c>
      <c r="AQ85">
        <v>0.21199999999999999</v>
      </c>
      <c r="AR85" s="2">
        <v>0.222</v>
      </c>
      <c r="AS85" s="2">
        <v>0.23599999999999999</v>
      </c>
      <c r="AT85" s="2">
        <v>0.24399999999999999</v>
      </c>
      <c r="AU85" s="2">
        <v>0.24099999999999999</v>
      </c>
      <c r="AV85">
        <v>0.254</v>
      </c>
      <c r="AW85">
        <v>0.26500000000000001</v>
      </c>
      <c r="AX85">
        <v>0.27600000000000002</v>
      </c>
      <c r="AY85">
        <v>0.28699999999999998</v>
      </c>
      <c r="AZ85">
        <v>0.29699999999999999</v>
      </c>
      <c r="BA85">
        <v>2020</v>
      </c>
    </row>
    <row r="86" spans="1:53" hidden="1">
      <c r="A86" t="s">
        <v>255</v>
      </c>
      <c r="B86" t="s">
        <v>198</v>
      </c>
      <c r="C86" t="s">
        <v>191</v>
      </c>
      <c r="D86" t="s">
        <v>147</v>
      </c>
      <c r="E86" t="s">
        <v>184</v>
      </c>
      <c r="F86" t="s">
        <v>152</v>
      </c>
      <c r="G86" t="s">
        <v>152</v>
      </c>
      <c r="H86" t="s">
        <v>152</v>
      </c>
      <c r="I86" t="s">
        <v>152</v>
      </c>
      <c r="J86" t="s">
        <v>152</v>
      </c>
      <c r="K86" t="s">
        <v>152</v>
      </c>
      <c r="L86" t="s">
        <v>152</v>
      </c>
      <c r="M86" t="s">
        <v>152</v>
      </c>
      <c r="N86" t="s">
        <v>152</v>
      </c>
      <c r="O86" t="s">
        <v>152</v>
      </c>
      <c r="P86" t="s">
        <v>152</v>
      </c>
      <c r="Q86" t="s">
        <v>152</v>
      </c>
      <c r="R86" t="s">
        <v>152</v>
      </c>
      <c r="S86" t="s">
        <v>152</v>
      </c>
      <c r="T86" t="s">
        <v>152</v>
      </c>
      <c r="U86" t="s">
        <v>152</v>
      </c>
      <c r="V86" t="s">
        <v>152</v>
      </c>
      <c r="W86">
        <v>0.10299999999999999</v>
      </c>
      <c r="X86">
        <v>0.104</v>
      </c>
      <c r="Y86">
        <v>0.104</v>
      </c>
      <c r="Z86">
        <v>0.108</v>
      </c>
      <c r="AA86">
        <v>0.11799999999999999</v>
      </c>
      <c r="AB86">
        <v>0.124</v>
      </c>
      <c r="AC86">
        <v>0.125</v>
      </c>
      <c r="AD86">
        <v>0.128</v>
      </c>
      <c r="AE86">
        <v>0.13500000000000001</v>
      </c>
      <c r="AF86">
        <v>0.13900000000000001</v>
      </c>
      <c r="AG86">
        <v>0.14699999999999999</v>
      </c>
      <c r="AH86">
        <v>0.14000000000000001</v>
      </c>
      <c r="AI86">
        <v>0.14499999999999999</v>
      </c>
      <c r="AJ86">
        <v>0.157</v>
      </c>
      <c r="AK86">
        <v>0.159</v>
      </c>
      <c r="AL86">
        <v>0.158</v>
      </c>
      <c r="AM86">
        <v>0.16700000000000001</v>
      </c>
      <c r="AN86">
        <v>0.16900000000000001</v>
      </c>
      <c r="AO86">
        <v>0.17299999999999999</v>
      </c>
      <c r="AP86">
        <v>0.17699999999999999</v>
      </c>
      <c r="AQ86">
        <v>0.187</v>
      </c>
      <c r="AR86" s="2">
        <v>0.19700000000000001</v>
      </c>
      <c r="AS86" s="2">
        <v>0.214</v>
      </c>
      <c r="AT86" s="2">
        <v>0.21099999999999999</v>
      </c>
      <c r="AU86" s="2">
        <v>0.216</v>
      </c>
      <c r="AV86">
        <v>0.22900000000000001</v>
      </c>
      <c r="AW86">
        <v>0.24099999999999999</v>
      </c>
      <c r="AX86">
        <v>0.251</v>
      </c>
      <c r="AY86">
        <v>0.26100000000000001</v>
      </c>
      <c r="AZ86">
        <v>0.27100000000000002</v>
      </c>
      <c r="BA86">
        <v>2020</v>
      </c>
    </row>
    <row r="87" spans="1:53" hidden="1">
      <c r="A87" t="s">
        <v>255</v>
      </c>
      <c r="B87" t="s">
        <v>197</v>
      </c>
      <c r="C87" t="s">
        <v>178</v>
      </c>
      <c r="E87" t="s">
        <v>196</v>
      </c>
      <c r="F87" t="s">
        <v>152</v>
      </c>
      <c r="G87" t="s">
        <v>152</v>
      </c>
      <c r="H87" t="s">
        <v>152</v>
      </c>
      <c r="I87" t="s">
        <v>152</v>
      </c>
      <c r="J87" t="s">
        <v>152</v>
      </c>
      <c r="K87" t="s">
        <v>152</v>
      </c>
      <c r="L87" t="s">
        <v>152</v>
      </c>
      <c r="M87" t="s">
        <v>152</v>
      </c>
      <c r="N87" t="s">
        <v>152</v>
      </c>
      <c r="O87" t="s">
        <v>152</v>
      </c>
      <c r="P87" t="s">
        <v>152</v>
      </c>
      <c r="Q87" t="s">
        <v>152</v>
      </c>
      <c r="R87" t="s">
        <v>152</v>
      </c>
      <c r="S87" t="s">
        <v>152</v>
      </c>
      <c r="T87" t="s">
        <v>152</v>
      </c>
      <c r="U87" t="s">
        <v>152</v>
      </c>
      <c r="V87" t="s">
        <v>152</v>
      </c>
      <c r="W87">
        <v>72.114000000000004</v>
      </c>
      <c r="X87">
        <v>74.343000000000004</v>
      </c>
      <c r="Y87">
        <v>76.168000000000006</v>
      </c>
      <c r="Z87">
        <v>74.548000000000002</v>
      </c>
      <c r="AA87">
        <v>74.412999999999997</v>
      </c>
      <c r="AB87">
        <v>77.441000000000003</v>
      </c>
      <c r="AC87">
        <v>78.153000000000006</v>
      </c>
      <c r="AD87">
        <v>79.298000000000002</v>
      </c>
      <c r="AE87">
        <v>79.858999999999995</v>
      </c>
      <c r="AF87">
        <v>82.899000000000001</v>
      </c>
      <c r="AG87">
        <v>84.058000000000007</v>
      </c>
      <c r="AH87">
        <v>91.912999999999997</v>
      </c>
      <c r="AI87">
        <v>88.328000000000003</v>
      </c>
      <c r="AJ87">
        <v>88.546000000000006</v>
      </c>
      <c r="AK87">
        <v>95.688000000000002</v>
      </c>
      <c r="AL87">
        <v>102.566</v>
      </c>
      <c r="AM87">
        <v>101.078</v>
      </c>
      <c r="AN87">
        <v>100.637</v>
      </c>
      <c r="AO87">
        <v>100</v>
      </c>
      <c r="AP87">
        <v>108.075</v>
      </c>
      <c r="AQ87">
        <v>110.06</v>
      </c>
      <c r="AR87" s="2">
        <v>111.681</v>
      </c>
      <c r="AS87" s="2">
        <v>111.139</v>
      </c>
      <c r="AT87" s="2">
        <v>117.818</v>
      </c>
      <c r="AU87" s="2">
        <v>118.52500000000001</v>
      </c>
      <c r="AV87">
        <v>120.42100000000001</v>
      </c>
      <c r="AW87">
        <v>122.82899999999999</v>
      </c>
      <c r="AX87">
        <v>125.286</v>
      </c>
      <c r="AY87">
        <v>127.792</v>
      </c>
      <c r="AZ87">
        <v>130.34800000000001</v>
      </c>
      <c r="BA87">
        <v>2020</v>
      </c>
    </row>
    <row r="88" spans="1:53" hidden="1">
      <c r="A88" t="s">
        <v>255</v>
      </c>
      <c r="B88" t="s">
        <v>195</v>
      </c>
      <c r="C88" t="s">
        <v>150</v>
      </c>
      <c r="D88" t="s">
        <v>190</v>
      </c>
      <c r="E88" t="s">
        <v>193</v>
      </c>
      <c r="F88" t="s">
        <v>152</v>
      </c>
      <c r="G88" t="s">
        <v>152</v>
      </c>
      <c r="H88" t="s">
        <v>152</v>
      </c>
      <c r="I88" t="s">
        <v>152</v>
      </c>
      <c r="J88" t="s">
        <v>152</v>
      </c>
      <c r="K88" t="s">
        <v>152</v>
      </c>
      <c r="L88" t="s">
        <v>152</v>
      </c>
      <c r="M88" t="s">
        <v>152</v>
      </c>
      <c r="N88" t="s">
        <v>152</v>
      </c>
      <c r="O88" t="s">
        <v>152</v>
      </c>
      <c r="P88" t="s">
        <v>152</v>
      </c>
      <c r="Q88" t="s">
        <v>152</v>
      </c>
      <c r="R88" t="s">
        <v>152</v>
      </c>
      <c r="S88" t="s">
        <v>152</v>
      </c>
      <c r="T88" t="s">
        <v>152</v>
      </c>
      <c r="U88" t="s">
        <v>152</v>
      </c>
      <c r="V88" t="s">
        <v>152</v>
      </c>
      <c r="W88" s="43">
        <v>3130.2249999999999</v>
      </c>
      <c r="X88" s="43">
        <v>3062.4659999999999</v>
      </c>
      <c r="Y88" s="43">
        <v>2979.4879999999998</v>
      </c>
      <c r="Z88" s="43">
        <v>3001.009</v>
      </c>
      <c r="AA88" s="43">
        <v>3246.8560000000002</v>
      </c>
      <c r="AB88" s="43">
        <v>3423.8679999999999</v>
      </c>
      <c r="AC88" s="43">
        <v>3351.165</v>
      </c>
      <c r="AD88" s="43">
        <v>3311.337</v>
      </c>
      <c r="AE88" s="43">
        <v>3341.0830000000001</v>
      </c>
      <c r="AF88" s="43">
        <v>3316.181</v>
      </c>
      <c r="AG88" s="43">
        <v>3407.9360000000001</v>
      </c>
      <c r="AH88" s="43">
        <v>3148.8719999999998</v>
      </c>
      <c r="AI88" s="43">
        <v>3243.1689999999999</v>
      </c>
      <c r="AJ88" s="43">
        <v>3422.39</v>
      </c>
      <c r="AK88" s="43">
        <v>3385.08</v>
      </c>
      <c r="AL88" s="43">
        <v>3298.9029999999998</v>
      </c>
      <c r="AM88" s="43">
        <v>3414.3829999999998</v>
      </c>
      <c r="AN88" s="43">
        <v>3366.9389999999999</v>
      </c>
      <c r="AO88" s="43">
        <v>3406.4789999999998</v>
      </c>
      <c r="AP88" s="43">
        <v>3442.6289999999999</v>
      </c>
      <c r="AQ88" s="43">
        <v>3542.2339999999999</v>
      </c>
      <c r="AR88" s="45">
        <v>3636.84</v>
      </c>
      <c r="AS88" s="45">
        <v>3862.623</v>
      </c>
      <c r="AT88" s="45">
        <v>3745.6089999999999</v>
      </c>
      <c r="AU88" s="45">
        <v>3660.1439999999998</v>
      </c>
      <c r="AV88" s="43">
        <v>3758.183</v>
      </c>
      <c r="AW88" s="43">
        <v>3821.5650000000001</v>
      </c>
      <c r="AX88" s="43">
        <v>3867.06</v>
      </c>
      <c r="AY88" s="43">
        <v>3905.424</v>
      </c>
      <c r="AZ88" s="43">
        <v>3936.4189999999999</v>
      </c>
      <c r="BA88">
        <v>2018</v>
      </c>
    </row>
    <row r="89" spans="1:53" hidden="1">
      <c r="A89" t="s">
        <v>255</v>
      </c>
      <c r="B89" t="s">
        <v>195</v>
      </c>
      <c r="C89" t="s">
        <v>194</v>
      </c>
      <c r="D89" t="s">
        <v>190</v>
      </c>
      <c r="E89" t="s">
        <v>193</v>
      </c>
      <c r="F89" t="s">
        <v>152</v>
      </c>
      <c r="G89" t="s">
        <v>152</v>
      </c>
      <c r="H89" t="s">
        <v>152</v>
      </c>
      <c r="I89" t="s">
        <v>152</v>
      </c>
      <c r="J89" t="s">
        <v>152</v>
      </c>
      <c r="K89" t="s">
        <v>152</v>
      </c>
      <c r="L89" t="s">
        <v>152</v>
      </c>
      <c r="M89" t="s">
        <v>152</v>
      </c>
      <c r="N89" t="s">
        <v>152</v>
      </c>
      <c r="O89" t="s">
        <v>152</v>
      </c>
      <c r="P89" t="s">
        <v>152</v>
      </c>
      <c r="Q89" t="s">
        <v>152</v>
      </c>
      <c r="R89" t="s">
        <v>152</v>
      </c>
      <c r="S89" t="s">
        <v>152</v>
      </c>
      <c r="T89" t="s">
        <v>152</v>
      </c>
      <c r="U89" t="s">
        <v>152</v>
      </c>
      <c r="V89" t="s">
        <v>152</v>
      </c>
      <c r="W89" s="43">
        <v>3034.5169999999998</v>
      </c>
      <c r="X89" s="43">
        <v>2968.83</v>
      </c>
      <c r="Y89" s="43">
        <v>2888.39</v>
      </c>
      <c r="Z89" s="43">
        <v>2909.252</v>
      </c>
      <c r="AA89" s="43">
        <v>3147.5819999999999</v>
      </c>
      <c r="AB89" s="43">
        <v>3319.1819999999998</v>
      </c>
      <c r="AC89" s="43">
        <v>3248.7020000000002</v>
      </c>
      <c r="AD89" s="43">
        <v>3210.0909999999999</v>
      </c>
      <c r="AE89" s="43">
        <v>3238.9279999999999</v>
      </c>
      <c r="AF89" s="43">
        <v>3214.788</v>
      </c>
      <c r="AG89" s="43">
        <v>3303.7379999999998</v>
      </c>
      <c r="AH89" s="43">
        <v>3052.5940000000001</v>
      </c>
      <c r="AI89" s="43">
        <v>3144.0079999999998</v>
      </c>
      <c r="AJ89" s="43">
        <v>3317.75</v>
      </c>
      <c r="AK89" s="43">
        <v>3281.5810000000001</v>
      </c>
      <c r="AL89" s="43">
        <v>3198.038</v>
      </c>
      <c r="AM89" s="43">
        <v>3309.9870000000001</v>
      </c>
      <c r="AN89" s="43">
        <v>3263.9929999999999</v>
      </c>
      <c r="AO89" s="43">
        <v>3302.3249999999998</v>
      </c>
      <c r="AP89" s="43">
        <v>3337.37</v>
      </c>
      <c r="AQ89" s="43">
        <v>3433.9290000000001</v>
      </c>
      <c r="AR89" s="45">
        <v>3525.6419999999998</v>
      </c>
      <c r="AS89" s="45">
        <v>3744.5219999999999</v>
      </c>
      <c r="AT89" s="45">
        <v>3631.0859999999998</v>
      </c>
      <c r="AU89" s="45">
        <v>3548.2339999999999</v>
      </c>
      <c r="AV89" s="43">
        <v>3643.2750000000001</v>
      </c>
      <c r="AW89" s="43">
        <v>3704.72</v>
      </c>
      <c r="AX89" s="43">
        <v>3748.8229999999999</v>
      </c>
      <c r="AY89" s="43">
        <v>3786.0140000000001</v>
      </c>
      <c r="AZ89" s="43">
        <v>3816.0619999999999</v>
      </c>
      <c r="BA89">
        <v>2018</v>
      </c>
    </row>
    <row r="90" spans="1:53" hidden="1">
      <c r="A90" t="s">
        <v>255</v>
      </c>
      <c r="B90" t="s">
        <v>192</v>
      </c>
      <c r="C90" t="s">
        <v>150</v>
      </c>
      <c r="D90" t="s">
        <v>190</v>
      </c>
      <c r="E90" t="s">
        <v>189</v>
      </c>
      <c r="F90" t="s">
        <v>152</v>
      </c>
      <c r="G90" t="s">
        <v>152</v>
      </c>
      <c r="H90" t="s">
        <v>152</v>
      </c>
      <c r="I90" t="s">
        <v>152</v>
      </c>
      <c r="J90" t="s">
        <v>152</v>
      </c>
      <c r="K90" t="s">
        <v>152</v>
      </c>
      <c r="L90" t="s">
        <v>152</v>
      </c>
      <c r="M90" t="s">
        <v>152</v>
      </c>
      <c r="N90" t="s">
        <v>152</v>
      </c>
      <c r="O90" t="s">
        <v>152</v>
      </c>
      <c r="P90" t="s">
        <v>152</v>
      </c>
      <c r="Q90" t="s">
        <v>152</v>
      </c>
      <c r="R90" t="s">
        <v>152</v>
      </c>
      <c r="S90" t="s">
        <v>152</v>
      </c>
      <c r="T90" t="s">
        <v>152</v>
      </c>
      <c r="U90" t="s">
        <v>152</v>
      </c>
      <c r="V90" t="s">
        <v>152</v>
      </c>
      <c r="W90" s="43">
        <v>2257.3290000000002</v>
      </c>
      <c r="X90" s="43">
        <v>2276.7429999999999</v>
      </c>
      <c r="Y90" s="43">
        <v>2269.4209999999998</v>
      </c>
      <c r="Z90" s="43">
        <v>2237.183</v>
      </c>
      <c r="AA90" s="43">
        <v>2416.0810000000001</v>
      </c>
      <c r="AB90" s="43">
        <v>2651.491</v>
      </c>
      <c r="AC90" s="43">
        <v>2619.0450000000001</v>
      </c>
      <c r="AD90" s="43">
        <v>2625.82</v>
      </c>
      <c r="AE90" s="43">
        <v>2668.1669999999999</v>
      </c>
      <c r="AF90" s="43">
        <v>2749.0659999999998</v>
      </c>
      <c r="AG90" s="43">
        <v>2864.6419999999998</v>
      </c>
      <c r="AH90" s="43">
        <v>2894.2249999999999</v>
      </c>
      <c r="AI90" s="43">
        <v>2864.6329999999998</v>
      </c>
      <c r="AJ90" s="43">
        <v>3030.3939999999998</v>
      </c>
      <c r="AK90" s="43">
        <v>3239.1080000000002</v>
      </c>
      <c r="AL90" s="43">
        <v>3383.558</v>
      </c>
      <c r="AM90" s="43">
        <v>3451.2060000000001</v>
      </c>
      <c r="AN90" s="43">
        <v>3388.375</v>
      </c>
      <c r="AO90" s="43">
        <v>3406.4789999999998</v>
      </c>
      <c r="AP90" s="43">
        <v>3720.6190000000001</v>
      </c>
      <c r="AQ90" s="43">
        <v>3898.576</v>
      </c>
      <c r="AR90" s="45">
        <v>4061.6759999999999</v>
      </c>
      <c r="AS90" s="45">
        <v>4292.884</v>
      </c>
      <c r="AT90" s="45">
        <v>4412.9920000000002</v>
      </c>
      <c r="AU90" s="45">
        <v>4338.1729999999998</v>
      </c>
      <c r="AV90" s="43">
        <v>4525.6440000000002</v>
      </c>
      <c r="AW90" s="43">
        <v>4694.009</v>
      </c>
      <c r="AX90" s="43">
        <v>4844.8879999999999</v>
      </c>
      <c r="AY90" s="43">
        <v>4990.8109999999997</v>
      </c>
      <c r="AZ90" s="43">
        <v>5131.0290000000005</v>
      </c>
      <c r="BA90">
        <v>2018</v>
      </c>
    </row>
    <row r="91" spans="1:53" hidden="1">
      <c r="A91" t="s">
        <v>255</v>
      </c>
      <c r="B91" t="s">
        <v>192</v>
      </c>
      <c r="C91" t="s">
        <v>148</v>
      </c>
      <c r="D91" t="s">
        <v>190</v>
      </c>
      <c r="E91" t="s">
        <v>189</v>
      </c>
      <c r="F91" t="s">
        <v>152</v>
      </c>
      <c r="G91" t="s">
        <v>152</v>
      </c>
      <c r="H91" t="s">
        <v>152</v>
      </c>
      <c r="I91" t="s">
        <v>152</v>
      </c>
      <c r="J91" t="s">
        <v>152</v>
      </c>
      <c r="K91" t="s">
        <v>152</v>
      </c>
      <c r="L91" t="s">
        <v>152</v>
      </c>
      <c r="M91" t="s">
        <v>152</v>
      </c>
      <c r="N91" t="s">
        <v>152</v>
      </c>
      <c r="O91" t="s">
        <v>152</v>
      </c>
      <c r="P91" t="s">
        <v>152</v>
      </c>
      <c r="Q91" t="s">
        <v>152</v>
      </c>
      <c r="R91" t="s">
        <v>152</v>
      </c>
      <c r="S91" t="s">
        <v>152</v>
      </c>
      <c r="T91" t="s">
        <v>152</v>
      </c>
      <c r="U91" t="s">
        <v>152</v>
      </c>
      <c r="V91" t="s">
        <v>152</v>
      </c>
      <c r="W91" s="43">
        <v>2257.3290000000002</v>
      </c>
      <c r="X91" s="43">
        <v>2276.7429999999999</v>
      </c>
      <c r="Y91" s="43">
        <v>2269.4209999999998</v>
      </c>
      <c r="Z91" s="43">
        <v>2237.183</v>
      </c>
      <c r="AA91" s="43">
        <v>2416.0810000000001</v>
      </c>
      <c r="AB91" s="43">
        <v>2651.491</v>
      </c>
      <c r="AC91" s="43">
        <v>2619.0450000000001</v>
      </c>
      <c r="AD91" s="43">
        <v>2625.82</v>
      </c>
      <c r="AE91" s="43">
        <v>2668.1669999999999</v>
      </c>
      <c r="AF91" s="43">
        <v>2749.0659999999998</v>
      </c>
      <c r="AG91" s="43">
        <v>2864.6419999999998</v>
      </c>
      <c r="AH91" s="43">
        <v>2894.2249999999999</v>
      </c>
      <c r="AI91" s="43">
        <v>2864.6329999999998</v>
      </c>
      <c r="AJ91" s="43">
        <v>3030.3939999999998</v>
      </c>
      <c r="AK91" s="43">
        <v>3239.1080000000002</v>
      </c>
      <c r="AL91" s="43">
        <v>3383.558</v>
      </c>
      <c r="AM91" s="43">
        <v>3451.2060000000001</v>
      </c>
      <c r="AN91" s="43">
        <v>3388.375</v>
      </c>
      <c r="AO91" s="43">
        <v>3406.4789999999998</v>
      </c>
      <c r="AP91" s="43">
        <v>3720.6190000000001</v>
      </c>
      <c r="AQ91" s="43">
        <v>3898.576</v>
      </c>
      <c r="AR91" s="45">
        <v>4061.6759999999999</v>
      </c>
      <c r="AS91" s="45">
        <v>4292.884</v>
      </c>
      <c r="AT91" s="45">
        <v>4412.9920000000002</v>
      </c>
      <c r="AU91" s="45">
        <v>4338.1729999999998</v>
      </c>
      <c r="AV91" s="43">
        <v>4525.6440000000002</v>
      </c>
      <c r="AW91" s="43">
        <v>4694.009</v>
      </c>
      <c r="AX91" s="43">
        <v>4844.8879999999999</v>
      </c>
      <c r="AY91" s="43">
        <v>4990.8109999999997</v>
      </c>
      <c r="AZ91" s="43">
        <v>5131.0290000000005</v>
      </c>
      <c r="BA91">
        <v>2018</v>
      </c>
    </row>
    <row r="92" spans="1:53" hidden="1">
      <c r="A92" t="s">
        <v>255</v>
      </c>
      <c r="B92" t="s">
        <v>192</v>
      </c>
      <c r="C92" t="s">
        <v>191</v>
      </c>
      <c r="D92" t="s">
        <v>190</v>
      </c>
      <c r="E92" t="s">
        <v>189</v>
      </c>
      <c r="F92" t="s">
        <v>152</v>
      </c>
      <c r="G92" t="s">
        <v>152</v>
      </c>
      <c r="H92" t="s">
        <v>152</v>
      </c>
      <c r="I92" t="s">
        <v>152</v>
      </c>
      <c r="J92" t="s">
        <v>152</v>
      </c>
      <c r="K92" t="s">
        <v>152</v>
      </c>
      <c r="L92" t="s">
        <v>152</v>
      </c>
      <c r="M92" t="s">
        <v>152</v>
      </c>
      <c r="N92" t="s">
        <v>152</v>
      </c>
      <c r="O92" t="s">
        <v>152</v>
      </c>
      <c r="P92" t="s">
        <v>152</v>
      </c>
      <c r="Q92" t="s">
        <v>152</v>
      </c>
      <c r="R92" t="s">
        <v>152</v>
      </c>
      <c r="S92" t="s">
        <v>152</v>
      </c>
      <c r="T92" t="s">
        <v>152</v>
      </c>
      <c r="U92" t="s">
        <v>152</v>
      </c>
      <c r="V92" t="s">
        <v>152</v>
      </c>
      <c r="W92" s="43">
        <v>2095.3240000000001</v>
      </c>
      <c r="X92" s="43">
        <v>2073.0419999999999</v>
      </c>
      <c r="Y92" s="43">
        <v>2045.2909999999999</v>
      </c>
      <c r="Z92" s="43">
        <v>2106.7359999999999</v>
      </c>
      <c r="AA92" s="43">
        <v>2330.6750000000002</v>
      </c>
      <c r="AB92" s="43">
        <v>2496.0439999999999</v>
      </c>
      <c r="AC92" s="43">
        <v>2491.261</v>
      </c>
      <c r="AD92" s="43">
        <v>2527.7330000000002</v>
      </c>
      <c r="AE92" s="43">
        <v>2630.42</v>
      </c>
      <c r="AF92" s="43">
        <v>2691.377</v>
      </c>
      <c r="AG92" s="43">
        <v>2840.59</v>
      </c>
      <c r="AH92" s="43">
        <v>2674.9850000000001</v>
      </c>
      <c r="AI92" s="43">
        <v>2772.7489999999998</v>
      </c>
      <c r="AJ92" s="43">
        <v>2961.1439999999998</v>
      </c>
      <c r="AK92" s="43">
        <v>2989.7170000000001</v>
      </c>
      <c r="AL92" s="43">
        <v>2968.1010000000001</v>
      </c>
      <c r="AM92" s="43">
        <v>3125.8</v>
      </c>
      <c r="AN92" s="43">
        <v>3140.0010000000002</v>
      </c>
      <c r="AO92" s="43">
        <v>3208.6579999999999</v>
      </c>
      <c r="AP92" s="43">
        <v>3275.2020000000002</v>
      </c>
      <c r="AQ92" s="43">
        <v>3433.9290000000001</v>
      </c>
      <c r="AR92" s="45">
        <v>3609.864</v>
      </c>
      <c r="AS92" s="45">
        <v>3902.56</v>
      </c>
      <c r="AT92" s="45">
        <v>3829.94</v>
      </c>
      <c r="AU92" s="45">
        <v>3877.4169999999999</v>
      </c>
      <c r="AV92" s="43">
        <v>4090.8560000000002</v>
      </c>
      <c r="AW92" s="43">
        <v>4258.8310000000001</v>
      </c>
      <c r="AX92" s="43">
        <v>4407.7579999999998</v>
      </c>
      <c r="AY92" s="43">
        <v>4548.1850000000004</v>
      </c>
      <c r="AZ92" s="43">
        <v>4679.277</v>
      </c>
      <c r="BA92">
        <v>2018</v>
      </c>
    </row>
    <row r="93" spans="1:53" hidden="1">
      <c r="A93" t="s">
        <v>255</v>
      </c>
      <c r="B93" t="s">
        <v>188</v>
      </c>
      <c r="C93" t="s">
        <v>187</v>
      </c>
      <c r="E93" t="s">
        <v>184</v>
      </c>
      <c r="F93" t="s">
        <v>152</v>
      </c>
      <c r="G93" t="s">
        <v>152</v>
      </c>
      <c r="H93" t="s">
        <v>152</v>
      </c>
      <c r="I93" t="s">
        <v>152</v>
      </c>
      <c r="J93" t="s">
        <v>152</v>
      </c>
      <c r="K93" t="s">
        <v>152</v>
      </c>
      <c r="L93" t="s">
        <v>152</v>
      </c>
      <c r="M93" t="s">
        <v>152</v>
      </c>
      <c r="N93" t="s">
        <v>152</v>
      </c>
      <c r="O93" t="s">
        <v>152</v>
      </c>
      <c r="P93" t="s">
        <v>152</v>
      </c>
      <c r="Q93" t="s">
        <v>152</v>
      </c>
      <c r="R93" t="s">
        <v>152</v>
      </c>
      <c r="S93" t="s">
        <v>152</v>
      </c>
      <c r="T93" t="s">
        <v>152</v>
      </c>
      <c r="U93" t="s">
        <v>152</v>
      </c>
      <c r="V93" t="s">
        <v>152</v>
      </c>
      <c r="W93" t="s">
        <v>203</v>
      </c>
      <c r="X93" t="s">
        <v>203</v>
      </c>
      <c r="Y93" t="s">
        <v>203</v>
      </c>
      <c r="Z93" t="s">
        <v>203</v>
      </c>
      <c r="AA93" t="s">
        <v>203</v>
      </c>
      <c r="AB93" t="s">
        <v>203</v>
      </c>
      <c r="AC93" t="s">
        <v>203</v>
      </c>
      <c r="AD93" t="s">
        <v>203</v>
      </c>
      <c r="AE93" t="s">
        <v>203</v>
      </c>
      <c r="AF93" t="s">
        <v>203</v>
      </c>
      <c r="AG93" t="s">
        <v>203</v>
      </c>
      <c r="AH93" t="s">
        <v>203</v>
      </c>
      <c r="AI93" t="s">
        <v>203</v>
      </c>
      <c r="AJ93" t="s">
        <v>203</v>
      </c>
      <c r="AK93" t="s">
        <v>203</v>
      </c>
      <c r="AL93" t="s">
        <v>203</v>
      </c>
      <c r="AM93" t="s">
        <v>203</v>
      </c>
      <c r="AN93" t="s">
        <v>203</v>
      </c>
      <c r="AO93" t="s">
        <v>203</v>
      </c>
      <c r="AP93" t="s">
        <v>203</v>
      </c>
      <c r="AQ93" t="s">
        <v>203</v>
      </c>
      <c r="AR93" s="2" t="s">
        <v>203</v>
      </c>
      <c r="AS93" s="2" t="s">
        <v>203</v>
      </c>
      <c r="AT93" s="2" t="s">
        <v>203</v>
      </c>
      <c r="AU93" s="2" t="s">
        <v>203</v>
      </c>
      <c r="AV93" t="s">
        <v>203</v>
      </c>
      <c r="AW93" t="s">
        <v>203</v>
      </c>
      <c r="AX93" t="s">
        <v>203</v>
      </c>
      <c r="AY93" t="s">
        <v>203</v>
      </c>
      <c r="AZ93" t="s">
        <v>203</v>
      </c>
      <c r="BA93">
        <v>2020</v>
      </c>
    </row>
    <row r="94" spans="1:53" hidden="1">
      <c r="A94" t="s">
        <v>255</v>
      </c>
      <c r="B94" t="s">
        <v>186</v>
      </c>
      <c r="C94" t="s">
        <v>185</v>
      </c>
      <c r="E94" t="s">
        <v>184</v>
      </c>
      <c r="F94" t="s">
        <v>152</v>
      </c>
      <c r="G94" t="s">
        <v>152</v>
      </c>
      <c r="H94" t="s">
        <v>152</v>
      </c>
      <c r="I94" t="s">
        <v>152</v>
      </c>
      <c r="J94" t="s">
        <v>152</v>
      </c>
      <c r="K94" t="s">
        <v>152</v>
      </c>
      <c r="L94" t="s">
        <v>152</v>
      </c>
      <c r="M94" t="s">
        <v>152</v>
      </c>
      <c r="N94" t="s">
        <v>152</v>
      </c>
      <c r="O94" t="s">
        <v>152</v>
      </c>
      <c r="P94" t="s">
        <v>152</v>
      </c>
      <c r="Q94" t="s">
        <v>152</v>
      </c>
      <c r="R94" t="s">
        <v>152</v>
      </c>
      <c r="S94" t="s">
        <v>152</v>
      </c>
      <c r="T94" t="s">
        <v>152</v>
      </c>
      <c r="U94" t="s">
        <v>152</v>
      </c>
      <c r="V94" t="s">
        <v>152</v>
      </c>
      <c r="W94">
        <v>1.077</v>
      </c>
      <c r="X94">
        <v>1.0980000000000001</v>
      </c>
      <c r="Y94">
        <v>1.1100000000000001</v>
      </c>
      <c r="Z94">
        <v>1.0620000000000001</v>
      </c>
      <c r="AA94">
        <v>1.0369999999999999</v>
      </c>
      <c r="AB94">
        <v>1.0620000000000001</v>
      </c>
      <c r="AC94">
        <v>1.0509999999999999</v>
      </c>
      <c r="AD94">
        <v>1.0389999999999999</v>
      </c>
      <c r="AE94">
        <v>1.014</v>
      </c>
      <c r="AF94">
        <v>1.0209999999999999</v>
      </c>
      <c r="AG94">
        <v>1.008</v>
      </c>
      <c r="AH94">
        <v>1.0820000000000001</v>
      </c>
      <c r="AI94">
        <v>1.0329999999999999</v>
      </c>
      <c r="AJ94">
        <v>1.0229999999999999</v>
      </c>
      <c r="AK94">
        <v>1.083</v>
      </c>
      <c r="AL94">
        <v>1.1399999999999999</v>
      </c>
      <c r="AM94">
        <v>1.1040000000000001</v>
      </c>
      <c r="AN94">
        <v>1.079</v>
      </c>
      <c r="AO94">
        <v>1.0620000000000001</v>
      </c>
      <c r="AP94">
        <v>1.1359999999999999</v>
      </c>
      <c r="AQ94">
        <v>1.135</v>
      </c>
      <c r="AR94" s="2">
        <v>1.125</v>
      </c>
      <c r="AS94" s="2">
        <v>1.1000000000000001</v>
      </c>
      <c r="AT94" s="2">
        <v>1.1519999999999999</v>
      </c>
      <c r="AU94" s="2">
        <v>1.119</v>
      </c>
      <c r="AV94">
        <v>1.1060000000000001</v>
      </c>
      <c r="AW94">
        <v>1.1020000000000001</v>
      </c>
      <c r="AX94">
        <v>1.099</v>
      </c>
      <c r="AY94">
        <v>1.097</v>
      </c>
      <c r="AZ94">
        <v>1.097</v>
      </c>
      <c r="BA94">
        <v>2020</v>
      </c>
    </row>
    <row r="95" spans="1:53" hidden="1">
      <c r="A95" t="s">
        <v>255</v>
      </c>
      <c r="B95" t="s">
        <v>183</v>
      </c>
      <c r="C95" t="s">
        <v>144</v>
      </c>
    </row>
    <row r="96" spans="1:53" hidden="1">
      <c r="A96" t="s">
        <v>255</v>
      </c>
      <c r="B96" t="s">
        <v>181</v>
      </c>
      <c r="C96" t="s">
        <v>144</v>
      </c>
    </row>
    <row r="97" spans="1:53" hidden="1">
      <c r="A97" t="s">
        <v>255</v>
      </c>
      <c r="B97" t="s">
        <v>180</v>
      </c>
      <c r="C97" t="s">
        <v>178</v>
      </c>
      <c r="E97" t="s">
        <v>260</v>
      </c>
      <c r="F97" t="s">
        <v>152</v>
      </c>
      <c r="G97" t="s">
        <v>152</v>
      </c>
      <c r="H97" t="s">
        <v>152</v>
      </c>
      <c r="I97" t="s">
        <v>152</v>
      </c>
      <c r="J97" t="s">
        <v>152</v>
      </c>
      <c r="K97" t="s">
        <v>152</v>
      </c>
      <c r="L97" t="s">
        <v>152</v>
      </c>
      <c r="M97" t="s">
        <v>152</v>
      </c>
      <c r="N97" t="s">
        <v>152</v>
      </c>
      <c r="O97" t="s">
        <v>152</v>
      </c>
      <c r="P97" t="s">
        <v>152</v>
      </c>
      <c r="Q97" t="s">
        <v>152</v>
      </c>
      <c r="R97" t="s">
        <v>152</v>
      </c>
      <c r="S97" t="s">
        <v>152</v>
      </c>
      <c r="T97" t="s">
        <v>152</v>
      </c>
      <c r="U97" t="s">
        <v>152</v>
      </c>
      <c r="V97" t="s">
        <v>152</v>
      </c>
      <c r="W97" t="s">
        <v>152</v>
      </c>
      <c r="X97" t="s">
        <v>152</v>
      </c>
      <c r="Y97" t="s">
        <v>152</v>
      </c>
      <c r="Z97" t="s">
        <v>152</v>
      </c>
      <c r="AA97" t="s">
        <v>152</v>
      </c>
      <c r="AB97" t="s">
        <v>152</v>
      </c>
      <c r="AC97">
        <v>100.497</v>
      </c>
      <c r="AD97">
        <v>102.523</v>
      </c>
      <c r="AE97">
        <v>106.09699999999999</v>
      </c>
      <c r="AF97">
        <v>111.67</v>
      </c>
      <c r="AG97">
        <v>114.614</v>
      </c>
      <c r="AH97">
        <v>131.434</v>
      </c>
      <c r="AI97">
        <v>132.06200000000001</v>
      </c>
      <c r="AJ97">
        <v>134.39599999999999</v>
      </c>
      <c r="AK97">
        <v>141.59100000000001</v>
      </c>
      <c r="AL97">
        <v>147.73699999999999</v>
      </c>
      <c r="AM97">
        <v>150.471</v>
      </c>
      <c r="AN97">
        <v>152.12299999999999</v>
      </c>
      <c r="AO97">
        <v>148.721</v>
      </c>
      <c r="AP97">
        <v>146.47900000000001</v>
      </c>
      <c r="AQ97">
        <v>146.572</v>
      </c>
      <c r="AR97" s="2">
        <v>147.679</v>
      </c>
      <c r="AS97" s="2">
        <v>146.95400000000001</v>
      </c>
      <c r="AT97" s="2">
        <v>146.566</v>
      </c>
      <c r="AU97" s="2">
        <v>147.44499999999999</v>
      </c>
      <c r="AV97">
        <v>149.804</v>
      </c>
      <c r="AW97">
        <v>152.80000000000001</v>
      </c>
      <c r="AX97">
        <v>155.85599999999999</v>
      </c>
      <c r="AY97">
        <v>158.97399999999999</v>
      </c>
      <c r="AZ97">
        <v>162.15299999999999</v>
      </c>
      <c r="BA97">
        <v>2020</v>
      </c>
    </row>
    <row r="98" spans="1:53" hidden="1">
      <c r="A98" t="s">
        <v>255</v>
      </c>
      <c r="B98" t="s">
        <v>180</v>
      </c>
      <c r="C98" t="s">
        <v>170</v>
      </c>
      <c r="E98" t="s">
        <v>179</v>
      </c>
      <c r="F98" t="s">
        <v>152</v>
      </c>
      <c r="G98" t="s">
        <v>152</v>
      </c>
      <c r="H98" t="s">
        <v>152</v>
      </c>
      <c r="I98" t="s">
        <v>152</v>
      </c>
      <c r="J98" t="s">
        <v>152</v>
      </c>
      <c r="K98" t="s">
        <v>152</v>
      </c>
      <c r="L98" t="s">
        <v>152</v>
      </c>
      <c r="M98" t="s">
        <v>152</v>
      </c>
      <c r="N98" t="s">
        <v>152</v>
      </c>
      <c r="O98" t="s">
        <v>152</v>
      </c>
      <c r="P98" t="s">
        <v>152</v>
      </c>
      <c r="Q98" t="s">
        <v>152</v>
      </c>
      <c r="R98" t="s">
        <v>152</v>
      </c>
      <c r="S98" t="s">
        <v>152</v>
      </c>
      <c r="T98" t="s">
        <v>152</v>
      </c>
      <c r="U98" t="s">
        <v>152</v>
      </c>
      <c r="V98" t="s">
        <v>152</v>
      </c>
      <c r="W98" t="s">
        <v>152</v>
      </c>
      <c r="X98" t="s">
        <v>152</v>
      </c>
      <c r="Y98" t="s">
        <v>152</v>
      </c>
      <c r="Z98" t="s">
        <v>152</v>
      </c>
      <c r="AA98" t="s">
        <v>152</v>
      </c>
      <c r="AB98" t="s">
        <v>152</v>
      </c>
      <c r="AC98" t="s">
        <v>152</v>
      </c>
      <c r="AD98">
        <v>2.016</v>
      </c>
      <c r="AE98">
        <v>3.4860000000000002</v>
      </c>
      <c r="AF98">
        <v>5.2530000000000001</v>
      </c>
      <c r="AG98">
        <v>2.637</v>
      </c>
      <c r="AH98">
        <v>14.675000000000001</v>
      </c>
      <c r="AI98">
        <v>0.47799999999999998</v>
      </c>
      <c r="AJ98">
        <v>1.768</v>
      </c>
      <c r="AK98">
        <v>5.3529999999999998</v>
      </c>
      <c r="AL98">
        <v>4.3410000000000002</v>
      </c>
      <c r="AM98">
        <v>1.851</v>
      </c>
      <c r="AN98">
        <v>1.0980000000000001</v>
      </c>
      <c r="AO98">
        <v>-2.2360000000000002</v>
      </c>
      <c r="AP98">
        <v>-1.508</v>
      </c>
      <c r="AQ98">
        <v>6.3E-2</v>
      </c>
      <c r="AR98" s="2">
        <v>0.755</v>
      </c>
      <c r="AS98" s="2">
        <v>-0.49099999999999999</v>
      </c>
      <c r="AT98" s="2">
        <v>-0.26400000000000001</v>
      </c>
      <c r="AU98" s="2">
        <v>0.6</v>
      </c>
      <c r="AV98">
        <v>1.6</v>
      </c>
      <c r="AW98">
        <v>2</v>
      </c>
      <c r="AX98">
        <v>2</v>
      </c>
      <c r="AY98">
        <v>2</v>
      </c>
      <c r="AZ98">
        <v>2</v>
      </c>
      <c r="BA98">
        <v>2020</v>
      </c>
    </row>
    <row r="99" spans="1:53" hidden="1">
      <c r="A99" t="s">
        <v>255</v>
      </c>
      <c r="B99" t="s">
        <v>176</v>
      </c>
      <c r="C99" t="s">
        <v>178</v>
      </c>
      <c r="E99" t="s">
        <v>260</v>
      </c>
      <c r="F99" t="s">
        <v>152</v>
      </c>
      <c r="G99" t="s">
        <v>152</v>
      </c>
      <c r="H99" t="s">
        <v>152</v>
      </c>
      <c r="I99" t="s">
        <v>152</v>
      </c>
      <c r="J99" t="s">
        <v>152</v>
      </c>
      <c r="K99" t="s">
        <v>152</v>
      </c>
      <c r="L99" t="s">
        <v>152</v>
      </c>
      <c r="M99" t="s">
        <v>152</v>
      </c>
      <c r="N99" t="s">
        <v>152</v>
      </c>
      <c r="O99" t="s">
        <v>152</v>
      </c>
      <c r="P99" t="s">
        <v>152</v>
      </c>
      <c r="Q99" t="s">
        <v>152</v>
      </c>
      <c r="R99" t="s">
        <v>152</v>
      </c>
      <c r="S99" t="s">
        <v>152</v>
      </c>
      <c r="T99" t="s">
        <v>152</v>
      </c>
      <c r="U99" t="s">
        <v>152</v>
      </c>
      <c r="V99" t="s">
        <v>152</v>
      </c>
      <c r="W99" t="s">
        <v>152</v>
      </c>
      <c r="X99" t="s">
        <v>152</v>
      </c>
      <c r="Y99" t="s">
        <v>152</v>
      </c>
      <c r="Z99" t="s">
        <v>152</v>
      </c>
      <c r="AA99" t="s">
        <v>152</v>
      </c>
      <c r="AB99" t="s">
        <v>152</v>
      </c>
      <c r="AC99">
        <v>101.97</v>
      </c>
      <c r="AD99">
        <v>104.38800000000001</v>
      </c>
      <c r="AE99">
        <v>110.84</v>
      </c>
      <c r="AF99">
        <v>113.694</v>
      </c>
      <c r="AG99">
        <v>118.614</v>
      </c>
      <c r="AH99">
        <v>138.321</v>
      </c>
      <c r="AI99">
        <v>130.26300000000001</v>
      </c>
      <c r="AJ99">
        <v>137.08500000000001</v>
      </c>
      <c r="AK99">
        <v>145.755</v>
      </c>
      <c r="AL99">
        <v>149.99</v>
      </c>
      <c r="AM99">
        <v>152.76599999999999</v>
      </c>
      <c r="AN99">
        <v>154.44300000000001</v>
      </c>
      <c r="AO99">
        <v>150.989</v>
      </c>
      <c r="AP99">
        <v>148.71299999999999</v>
      </c>
      <c r="AQ99">
        <v>148.80699999999999</v>
      </c>
      <c r="AR99" s="2">
        <v>149.93100000000001</v>
      </c>
      <c r="AS99" s="2">
        <v>149.19499999999999</v>
      </c>
      <c r="AT99" s="2">
        <v>148.80099999999999</v>
      </c>
      <c r="AU99" s="2">
        <v>149.69399999999999</v>
      </c>
      <c r="AV99">
        <v>152.089</v>
      </c>
      <c r="AW99">
        <v>155.131</v>
      </c>
      <c r="AX99">
        <v>158.233</v>
      </c>
      <c r="AY99">
        <v>161.398</v>
      </c>
      <c r="AZ99">
        <v>164.626</v>
      </c>
      <c r="BA99">
        <v>2020</v>
      </c>
    </row>
    <row r="100" spans="1:53" hidden="1">
      <c r="A100" t="s">
        <v>255</v>
      </c>
      <c r="B100" t="s">
        <v>176</v>
      </c>
      <c r="C100" t="s">
        <v>170</v>
      </c>
      <c r="E100" t="s">
        <v>175</v>
      </c>
      <c r="F100" t="s">
        <v>152</v>
      </c>
      <c r="G100" t="s">
        <v>152</v>
      </c>
      <c r="H100" t="s">
        <v>152</v>
      </c>
      <c r="I100" t="s">
        <v>152</v>
      </c>
      <c r="J100" t="s">
        <v>152</v>
      </c>
      <c r="K100" t="s">
        <v>152</v>
      </c>
      <c r="L100" t="s">
        <v>152</v>
      </c>
      <c r="M100" t="s">
        <v>152</v>
      </c>
      <c r="N100" t="s">
        <v>152</v>
      </c>
      <c r="O100" t="s">
        <v>152</v>
      </c>
      <c r="P100" t="s">
        <v>152</v>
      </c>
      <c r="Q100" t="s">
        <v>152</v>
      </c>
      <c r="R100" t="s">
        <v>152</v>
      </c>
      <c r="S100" t="s">
        <v>152</v>
      </c>
      <c r="T100" t="s">
        <v>152</v>
      </c>
      <c r="U100" t="s">
        <v>152</v>
      </c>
      <c r="V100" t="s">
        <v>152</v>
      </c>
      <c r="W100" t="s">
        <v>152</v>
      </c>
      <c r="X100" t="s">
        <v>152</v>
      </c>
      <c r="Y100" t="s">
        <v>152</v>
      </c>
      <c r="Z100" t="s">
        <v>152</v>
      </c>
      <c r="AA100" t="s">
        <v>152</v>
      </c>
      <c r="AB100" t="s">
        <v>152</v>
      </c>
      <c r="AC100" t="s">
        <v>152</v>
      </c>
      <c r="AD100">
        <v>2.371</v>
      </c>
      <c r="AE100">
        <v>6.181</v>
      </c>
      <c r="AF100">
        <v>2.5750000000000002</v>
      </c>
      <c r="AG100">
        <v>4.327</v>
      </c>
      <c r="AH100">
        <v>16.614000000000001</v>
      </c>
      <c r="AI100">
        <v>-5.8250000000000002</v>
      </c>
      <c r="AJ100">
        <v>5.2370000000000001</v>
      </c>
      <c r="AK100">
        <v>6.3239999999999998</v>
      </c>
      <c r="AL100">
        <v>2.9060000000000001</v>
      </c>
      <c r="AM100">
        <v>1.851</v>
      </c>
      <c r="AN100">
        <v>1.0980000000000001</v>
      </c>
      <c r="AO100">
        <v>-2.2360000000000002</v>
      </c>
      <c r="AP100">
        <v>-1.508</v>
      </c>
      <c r="AQ100">
        <v>6.3E-2</v>
      </c>
      <c r="AR100" s="2">
        <v>0.755</v>
      </c>
      <c r="AS100" s="2">
        <v>-0.49099999999999999</v>
      </c>
      <c r="AT100" s="2">
        <v>-0.26400000000000001</v>
      </c>
      <c r="AU100" s="2">
        <v>0.6</v>
      </c>
      <c r="AV100">
        <v>1.6</v>
      </c>
      <c r="AW100">
        <v>2</v>
      </c>
      <c r="AX100">
        <v>2</v>
      </c>
      <c r="AY100">
        <v>2</v>
      </c>
      <c r="AZ100">
        <v>2</v>
      </c>
      <c r="BA100">
        <v>2020</v>
      </c>
    </row>
    <row r="101" spans="1:53" hidden="1">
      <c r="A101" t="s">
        <v>255</v>
      </c>
      <c r="B101" t="s">
        <v>174</v>
      </c>
      <c r="C101" t="s">
        <v>170</v>
      </c>
    </row>
    <row r="102" spans="1:53" hidden="1">
      <c r="A102" t="s">
        <v>255</v>
      </c>
      <c r="B102" t="s">
        <v>173</v>
      </c>
      <c r="C102" t="s">
        <v>170</v>
      </c>
    </row>
    <row r="103" spans="1:53" hidden="1">
      <c r="A103" t="s">
        <v>255</v>
      </c>
      <c r="B103" t="s">
        <v>172</v>
      </c>
      <c r="C103" t="s">
        <v>170</v>
      </c>
      <c r="E103" t="s">
        <v>259</v>
      </c>
      <c r="F103" t="s">
        <v>152</v>
      </c>
      <c r="G103" t="s">
        <v>152</v>
      </c>
      <c r="H103" t="s">
        <v>152</v>
      </c>
      <c r="I103" t="s">
        <v>152</v>
      </c>
      <c r="J103" t="s">
        <v>152</v>
      </c>
      <c r="K103" t="s">
        <v>152</v>
      </c>
      <c r="L103" t="s">
        <v>152</v>
      </c>
      <c r="M103" t="s">
        <v>152</v>
      </c>
      <c r="N103" t="s">
        <v>152</v>
      </c>
      <c r="O103" t="s">
        <v>152</v>
      </c>
      <c r="P103" t="s">
        <v>152</v>
      </c>
      <c r="Q103" t="s">
        <v>152</v>
      </c>
      <c r="R103" t="s">
        <v>152</v>
      </c>
      <c r="S103" t="s">
        <v>152</v>
      </c>
      <c r="T103" t="s">
        <v>152</v>
      </c>
      <c r="U103" t="s">
        <v>152</v>
      </c>
      <c r="V103">
        <v>-8.1720000000000006</v>
      </c>
      <c r="W103">
        <v>14.398</v>
      </c>
      <c r="X103">
        <v>9.6969999999999992</v>
      </c>
      <c r="Y103">
        <v>-12.292999999999999</v>
      </c>
      <c r="Z103">
        <v>22.779</v>
      </c>
      <c r="AA103">
        <v>-0.54100000000000004</v>
      </c>
      <c r="AB103">
        <v>13.737</v>
      </c>
      <c r="AC103">
        <v>2.4260000000000002</v>
      </c>
      <c r="AD103">
        <v>-5.9779999999999998</v>
      </c>
      <c r="AE103">
        <v>-2.3740000000000001</v>
      </c>
      <c r="AF103">
        <v>-28.5</v>
      </c>
      <c r="AG103">
        <v>-0.55900000000000005</v>
      </c>
      <c r="AH103">
        <v>-6.548</v>
      </c>
      <c r="AI103">
        <v>15.541</v>
      </c>
      <c r="AJ103">
        <v>27.643000000000001</v>
      </c>
      <c r="AK103">
        <v>25.545000000000002</v>
      </c>
      <c r="AL103">
        <v>14.048999999999999</v>
      </c>
      <c r="AM103">
        <v>-2.4289999999999998</v>
      </c>
      <c r="AN103">
        <v>-1.18</v>
      </c>
      <c r="AO103">
        <v>5.899</v>
      </c>
      <c r="AP103">
        <v>-2.6509999999999998</v>
      </c>
      <c r="AQ103">
        <v>5.5629999999999997</v>
      </c>
      <c r="AR103" s="2">
        <v>-1.4330000000000001</v>
      </c>
      <c r="AS103" s="2">
        <v>7.585</v>
      </c>
      <c r="AT103" s="2">
        <v>-1.54</v>
      </c>
      <c r="AU103" s="2">
        <v>2.3039999999999998</v>
      </c>
      <c r="AV103">
        <v>7.8659999999999997</v>
      </c>
      <c r="AW103">
        <v>2.3130000000000002</v>
      </c>
      <c r="AX103">
        <v>2.6890000000000001</v>
      </c>
      <c r="AY103">
        <v>2.4380000000000002</v>
      </c>
      <c r="AZ103">
        <v>2.585</v>
      </c>
      <c r="BA103">
        <v>2020</v>
      </c>
    </row>
    <row r="104" spans="1:53" hidden="1">
      <c r="A104" t="s">
        <v>255</v>
      </c>
      <c r="B104" t="s">
        <v>171</v>
      </c>
      <c r="C104" t="s">
        <v>170</v>
      </c>
    </row>
    <row r="105" spans="1:53" hidden="1">
      <c r="A105" t="s">
        <v>255</v>
      </c>
      <c r="B105" t="s">
        <v>169</v>
      </c>
      <c r="C105" t="s">
        <v>168</v>
      </c>
    </row>
    <row r="106" spans="1:53" hidden="1">
      <c r="A106" t="s">
        <v>255</v>
      </c>
      <c r="B106" t="s">
        <v>167</v>
      </c>
      <c r="C106" t="s">
        <v>166</v>
      </c>
      <c r="D106" t="s">
        <v>165</v>
      </c>
      <c r="E106" t="s">
        <v>258</v>
      </c>
      <c r="F106" t="s">
        <v>152</v>
      </c>
      <c r="G106" t="s">
        <v>152</v>
      </c>
      <c r="H106" t="s">
        <v>152</v>
      </c>
      <c r="I106" t="s">
        <v>152</v>
      </c>
      <c r="J106" t="s">
        <v>152</v>
      </c>
      <c r="K106" t="s">
        <v>152</v>
      </c>
      <c r="L106" t="s">
        <v>152</v>
      </c>
      <c r="M106" t="s">
        <v>152</v>
      </c>
      <c r="N106" t="s">
        <v>152</v>
      </c>
      <c r="O106" t="s">
        <v>152</v>
      </c>
      <c r="P106" t="s">
        <v>152</v>
      </c>
      <c r="Q106" t="s">
        <v>152</v>
      </c>
      <c r="R106" t="s">
        <v>152</v>
      </c>
      <c r="S106" t="s">
        <v>152</v>
      </c>
      <c r="T106" t="s">
        <v>152</v>
      </c>
      <c r="U106" t="s">
        <v>152</v>
      </c>
      <c r="V106" t="s">
        <v>152</v>
      </c>
      <c r="W106">
        <v>4.9000000000000002E-2</v>
      </c>
      <c r="X106">
        <v>0.05</v>
      </c>
      <c r="Y106">
        <v>5.0999999999999997E-2</v>
      </c>
      <c r="Z106">
        <v>5.0999999999999997E-2</v>
      </c>
      <c r="AA106">
        <v>5.0999999999999997E-2</v>
      </c>
      <c r="AB106">
        <v>0.05</v>
      </c>
      <c r="AC106">
        <v>0.05</v>
      </c>
      <c r="AD106">
        <v>0.05</v>
      </c>
      <c r="AE106">
        <v>5.0999999999999997E-2</v>
      </c>
      <c r="AF106">
        <v>5.0999999999999997E-2</v>
      </c>
      <c r="AG106">
        <v>5.1999999999999998E-2</v>
      </c>
      <c r="AH106">
        <v>5.1999999999999998E-2</v>
      </c>
      <c r="AI106">
        <v>5.1999999999999998E-2</v>
      </c>
      <c r="AJ106">
        <v>5.2999999999999999E-2</v>
      </c>
      <c r="AK106">
        <v>5.2999999999999999E-2</v>
      </c>
      <c r="AL106">
        <v>5.2999999999999999E-2</v>
      </c>
      <c r="AM106">
        <v>5.3999999999999999E-2</v>
      </c>
      <c r="AN106">
        <v>5.3999999999999999E-2</v>
      </c>
      <c r="AO106">
        <v>5.3999999999999999E-2</v>
      </c>
      <c r="AP106">
        <v>5.3999999999999999E-2</v>
      </c>
      <c r="AQ106">
        <v>5.3999999999999999E-2</v>
      </c>
      <c r="AR106" s="2">
        <v>5.5E-2</v>
      </c>
      <c r="AS106" s="2">
        <v>5.5E-2</v>
      </c>
      <c r="AT106" s="2">
        <v>5.5E-2</v>
      </c>
      <c r="AU106" s="2">
        <v>5.6000000000000001E-2</v>
      </c>
      <c r="AV106">
        <v>5.6000000000000001E-2</v>
      </c>
      <c r="AW106">
        <v>5.7000000000000002E-2</v>
      </c>
      <c r="AX106">
        <v>5.7000000000000002E-2</v>
      </c>
      <c r="AY106">
        <v>5.7000000000000002E-2</v>
      </c>
      <c r="AZ106">
        <v>5.8000000000000003E-2</v>
      </c>
      <c r="BA106">
        <v>2018</v>
      </c>
    </row>
    <row r="107" spans="1:53" hidden="1">
      <c r="A107" t="s">
        <v>255</v>
      </c>
      <c r="B107" t="s">
        <v>163</v>
      </c>
      <c r="C107" t="s">
        <v>150</v>
      </c>
      <c r="D107" t="s">
        <v>147</v>
      </c>
      <c r="E107" t="s">
        <v>257</v>
      </c>
      <c r="F107" t="s">
        <v>152</v>
      </c>
      <c r="G107" t="s">
        <v>152</v>
      </c>
      <c r="H107" t="s">
        <v>152</v>
      </c>
      <c r="I107" t="s">
        <v>152</v>
      </c>
      <c r="J107" t="s">
        <v>152</v>
      </c>
      <c r="K107" t="s">
        <v>152</v>
      </c>
      <c r="L107" t="s">
        <v>152</v>
      </c>
      <c r="M107" t="s">
        <v>152</v>
      </c>
      <c r="N107" t="s">
        <v>152</v>
      </c>
      <c r="O107" t="s">
        <v>152</v>
      </c>
      <c r="P107" t="s">
        <v>152</v>
      </c>
      <c r="Q107" t="s">
        <v>152</v>
      </c>
      <c r="R107" t="s">
        <v>152</v>
      </c>
      <c r="S107" t="s">
        <v>152</v>
      </c>
      <c r="T107" t="s">
        <v>152</v>
      </c>
      <c r="U107">
        <v>7.8E-2</v>
      </c>
      <c r="V107">
        <v>7.8E-2</v>
      </c>
      <c r="W107">
        <v>6.9000000000000006E-2</v>
      </c>
      <c r="X107">
        <v>7.1999999999999995E-2</v>
      </c>
      <c r="Y107">
        <v>6.5000000000000002E-2</v>
      </c>
      <c r="Z107">
        <v>7.3999999999999996E-2</v>
      </c>
      <c r="AA107">
        <v>8.2000000000000003E-2</v>
      </c>
      <c r="AB107">
        <v>0.08</v>
      </c>
      <c r="AC107">
        <v>8.3000000000000004E-2</v>
      </c>
      <c r="AD107">
        <v>7.0000000000000007E-2</v>
      </c>
      <c r="AE107">
        <v>8.6999999999999994E-2</v>
      </c>
      <c r="AF107">
        <v>8.7999999999999995E-2</v>
      </c>
      <c r="AG107">
        <v>0.10199999999999999</v>
      </c>
      <c r="AH107">
        <v>0.1</v>
      </c>
      <c r="AI107">
        <v>9.8000000000000004E-2</v>
      </c>
      <c r="AJ107">
        <v>0.10100000000000001</v>
      </c>
      <c r="AK107">
        <v>0.1</v>
      </c>
      <c r="AL107">
        <v>9.5000000000000001E-2</v>
      </c>
      <c r="AM107">
        <v>0.10199999999999999</v>
      </c>
      <c r="AN107">
        <v>9.7000000000000003E-2</v>
      </c>
      <c r="AO107">
        <v>0.109</v>
      </c>
      <c r="AP107">
        <v>0.122</v>
      </c>
      <c r="AQ107">
        <v>0.14499999999999999</v>
      </c>
      <c r="AR107" s="2">
        <v>0.13900000000000001</v>
      </c>
      <c r="AS107" s="2">
        <v>0.14799999999999999</v>
      </c>
      <c r="AT107" s="2">
        <v>0.17100000000000001</v>
      </c>
      <c r="AU107" s="2">
        <v>0.20200000000000001</v>
      </c>
      <c r="AV107">
        <v>0.17799999999999999</v>
      </c>
      <c r="AW107">
        <v>0.184</v>
      </c>
      <c r="AX107">
        <v>0.182</v>
      </c>
      <c r="AY107">
        <v>0.17899999999999999</v>
      </c>
      <c r="AZ107">
        <v>0.19</v>
      </c>
      <c r="BA107">
        <v>2020</v>
      </c>
    </row>
    <row r="108" spans="1:53" hidden="1">
      <c r="A108" t="s">
        <v>255</v>
      </c>
      <c r="B108" t="s">
        <v>163</v>
      </c>
      <c r="C108" t="s">
        <v>144</v>
      </c>
      <c r="E108" t="s">
        <v>162</v>
      </c>
      <c r="F108" t="s">
        <v>152</v>
      </c>
      <c r="G108" t="s">
        <v>152</v>
      </c>
      <c r="H108" t="s">
        <v>152</v>
      </c>
      <c r="I108" t="s">
        <v>152</v>
      </c>
      <c r="J108" t="s">
        <v>152</v>
      </c>
      <c r="K108" t="s">
        <v>152</v>
      </c>
      <c r="L108" t="s">
        <v>152</v>
      </c>
      <c r="M108" t="s">
        <v>152</v>
      </c>
      <c r="N108" t="s">
        <v>152</v>
      </c>
      <c r="O108" t="s">
        <v>152</v>
      </c>
      <c r="P108" t="s">
        <v>152</v>
      </c>
      <c r="Q108" t="s">
        <v>152</v>
      </c>
      <c r="R108" t="s">
        <v>152</v>
      </c>
      <c r="S108" t="s">
        <v>152</v>
      </c>
      <c r="T108" t="s">
        <v>152</v>
      </c>
      <c r="U108" t="s">
        <v>152</v>
      </c>
      <c r="V108" t="s">
        <v>152</v>
      </c>
      <c r="W108">
        <v>62.103999999999999</v>
      </c>
      <c r="X108">
        <v>63.043999999999997</v>
      </c>
      <c r="Y108">
        <v>56.744</v>
      </c>
      <c r="Z108">
        <v>64.626000000000005</v>
      </c>
      <c r="AA108">
        <v>66.947000000000003</v>
      </c>
      <c r="AB108">
        <v>60.432000000000002</v>
      </c>
      <c r="AC108">
        <v>63.597000000000001</v>
      </c>
      <c r="AD108">
        <v>53.1</v>
      </c>
      <c r="AE108">
        <v>63.689</v>
      </c>
      <c r="AF108">
        <v>62.124000000000002</v>
      </c>
      <c r="AG108">
        <v>68.465999999999994</v>
      </c>
      <c r="AH108">
        <v>65.61</v>
      </c>
      <c r="AI108">
        <v>65.206000000000003</v>
      </c>
      <c r="AJ108">
        <v>63.003</v>
      </c>
      <c r="AK108">
        <v>58.088999999999999</v>
      </c>
      <c r="AL108">
        <v>52.502000000000002</v>
      </c>
      <c r="AM108">
        <v>55.231999999999999</v>
      </c>
      <c r="AN108">
        <v>53.518999999999998</v>
      </c>
      <c r="AO108">
        <v>59.067999999999998</v>
      </c>
      <c r="AP108">
        <v>60.731999999999999</v>
      </c>
      <c r="AQ108">
        <v>68.659000000000006</v>
      </c>
      <c r="AR108" s="2">
        <v>62.557000000000002</v>
      </c>
      <c r="AS108" s="2">
        <v>62.973999999999997</v>
      </c>
      <c r="AT108" s="2">
        <v>70.290999999999997</v>
      </c>
      <c r="AU108" s="2">
        <v>83.706000000000003</v>
      </c>
      <c r="AV108">
        <v>70.084999999999994</v>
      </c>
      <c r="AW108">
        <v>69.2</v>
      </c>
      <c r="AX108">
        <v>66.016000000000005</v>
      </c>
      <c r="AY108">
        <v>62.265000000000001</v>
      </c>
      <c r="AZ108">
        <v>63.792999999999999</v>
      </c>
      <c r="BA108">
        <v>2020</v>
      </c>
    </row>
    <row r="109" spans="1:53" hidden="1">
      <c r="A109" t="s">
        <v>255</v>
      </c>
      <c r="B109" t="s">
        <v>161</v>
      </c>
      <c r="C109" t="s">
        <v>150</v>
      </c>
      <c r="D109" t="s">
        <v>147</v>
      </c>
      <c r="E109" t="s">
        <v>257</v>
      </c>
      <c r="F109" t="s">
        <v>152</v>
      </c>
      <c r="G109" t="s">
        <v>152</v>
      </c>
      <c r="H109" t="s">
        <v>152</v>
      </c>
      <c r="I109" t="s">
        <v>152</v>
      </c>
      <c r="J109" t="s">
        <v>152</v>
      </c>
      <c r="K109" t="s">
        <v>152</v>
      </c>
      <c r="L109" t="s">
        <v>152</v>
      </c>
      <c r="M109" t="s">
        <v>152</v>
      </c>
      <c r="N109" t="s">
        <v>152</v>
      </c>
      <c r="O109" t="s">
        <v>152</v>
      </c>
      <c r="P109" t="s">
        <v>152</v>
      </c>
      <c r="Q109" t="s">
        <v>152</v>
      </c>
      <c r="R109" t="s">
        <v>152</v>
      </c>
      <c r="S109" t="s">
        <v>152</v>
      </c>
      <c r="T109" t="s">
        <v>152</v>
      </c>
      <c r="U109">
        <v>0.1</v>
      </c>
      <c r="V109">
        <v>0.06</v>
      </c>
      <c r="W109">
        <v>0.06</v>
      </c>
      <c r="X109">
        <v>5.7000000000000002E-2</v>
      </c>
      <c r="Y109">
        <v>5.5E-2</v>
      </c>
      <c r="Z109">
        <v>6.5000000000000002E-2</v>
      </c>
      <c r="AA109">
        <v>7.1999999999999995E-2</v>
      </c>
      <c r="AB109">
        <v>7.2999999999999995E-2</v>
      </c>
      <c r="AC109">
        <v>6.9000000000000006E-2</v>
      </c>
      <c r="AD109">
        <v>7.1999999999999995E-2</v>
      </c>
      <c r="AE109">
        <v>0.11799999999999999</v>
      </c>
      <c r="AF109">
        <v>8.7999999999999995E-2</v>
      </c>
      <c r="AG109">
        <v>0.10100000000000001</v>
      </c>
      <c r="AH109">
        <v>9.4E-2</v>
      </c>
      <c r="AI109">
        <v>9.5000000000000001E-2</v>
      </c>
      <c r="AJ109">
        <v>9.5000000000000001E-2</v>
      </c>
      <c r="AK109">
        <v>9.6000000000000002E-2</v>
      </c>
      <c r="AL109">
        <v>9.6000000000000002E-2</v>
      </c>
      <c r="AM109">
        <v>0.10299999999999999</v>
      </c>
      <c r="AN109">
        <v>9.1999999999999998E-2</v>
      </c>
      <c r="AO109">
        <v>0.10299999999999999</v>
      </c>
      <c r="AP109">
        <v>0.115</v>
      </c>
      <c r="AQ109">
        <v>0.13600000000000001</v>
      </c>
      <c r="AR109" s="2">
        <v>0.13300000000000001</v>
      </c>
      <c r="AS109" s="2">
        <v>0.153</v>
      </c>
      <c r="AT109" s="2">
        <v>0.159</v>
      </c>
      <c r="AU109" s="2">
        <v>0.191</v>
      </c>
      <c r="AV109">
        <v>0.18</v>
      </c>
      <c r="AW109">
        <v>0.187</v>
      </c>
      <c r="AX109">
        <v>0.19</v>
      </c>
      <c r="AY109">
        <v>0.187</v>
      </c>
      <c r="AZ109">
        <v>0.2</v>
      </c>
      <c r="BA109">
        <v>2020</v>
      </c>
    </row>
    <row r="110" spans="1:53">
      <c r="A110" t="s">
        <v>255</v>
      </c>
      <c r="B110" t="s">
        <v>161</v>
      </c>
      <c r="C110" t="s">
        <v>144</v>
      </c>
      <c r="E110" t="s">
        <v>160</v>
      </c>
      <c r="F110" t="s">
        <v>152</v>
      </c>
      <c r="G110" t="s">
        <v>152</v>
      </c>
      <c r="H110" t="s">
        <v>152</v>
      </c>
      <c r="I110" t="s">
        <v>152</v>
      </c>
      <c r="J110" t="s">
        <v>152</v>
      </c>
      <c r="K110" t="s">
        <v>152</v>
      </c>
      <c r="L110" t="s">
        <v>152</v>
      </c>
      <c r="M110" t="s">
        <v>152</v>
      </c>
      <c r="N110" t="s">
        <v>152</v>
      </c>
      <c r="O110" t="s">
        <v>152</v>
      </c>
      <c r="P110" t="s">
        <v>152</v>
      </c>
      <c r="Q110" t="s">
        <v>152</v>
      </c>
      <c r="R110" t="s">
        <v>152</v>
      </c>
      <c r="S110" t="s">
        <v>152</v>
      </c>
      <c r="T110" t="s">
        <v>152</v>
      </c>
      <c r="U110" t="s">
        <v>152</v>
      </c>
      <c r="V110" t="s">
        <v>152</v>
      </c>
      <c r="W110">
        <v>54.292999999999999</v>
      </c>
      <c r="X110">
        <v>49.722000000000001</v>
      </c>
      <c r="Y110">
        <v>47.889000000000003</v>
      </c>
      <c r="Z110">
        <v>56.756999999999998</v>
      </c>
      <c r="AA110">
        <v>59.08</v>
      </c>
      <c r="AB110">
        <v>55.301000000000002</v>
      </c>
      <c r="AC110">
        <v>53.029000000000003</v>
      </c>
      <c r="AD110">
        <v>54.701999999999998</v>
      </c>
      <c r="AE110">
        <v>86.197000000000003</v>
      </c>
      <c r="AF110">
        <v>61.886000000000003</v>
      </c>
      <c r="AG110">
        <v>68.195999999999998</v>
      </c>
      <c r="AH110">
        <v>62.052999999999997</v>
      </c>
      <c r="AI110">
        <v>63.679000000000002</v>
      </c>
      <c r="AJ110">
        <v>59.475000000000001</v>
      </c>
      <c r="AK110">
        <v>55.954000000000001</v>
      </c>
      <c r="AL110">
        <v>53.265000000000001</v>
      </c>
      <c r="AM110">
        <v>55.465000000000003</v>
      </c>
      <c r="AN110">
        <v>50.255000000000003</v>
      </c>
      <c r="AO110">
        <v>56.258000000000003</v>
      </c>
      <c r="AP110">
        <v>56.85</v>
      </c>
      <c r="AQ110">
        <v>64.245000000000005</v>
      </c>
      <c r="AR110" s="2">
        <v>60.023000000000003</v>
      </c>
      <c r="AS110" s="2">
        <v>64.757000000000005</v>
      </c>
      <c r="AT110" s="2">
        <v>65.287000000000006</v>
      </c>
      <c r="AU110" s="2">
        <v>78.959999999999994</v>
      </c>
      <c r="AV110">
        <v>71.007000000000005</v>
      </c>
      <c r="AW110">
        <v>70.504999999999995</v>
      </c>
      <c r="AX110">
        <v>68.87</v>
      </c>
      <c r="AY110">
        <v>65.356999999999999</v>
      </c>
      <c r="AZ110">
        <v>67.227000000000004</v>
      </c>
      <c r="BA110">
        <v>2020</v>
      </c>
    </row>
    <row r="111" spans="1:53" hidden="1">
      <c r="A111" t="s">
        <v>255</v>
      </c>
      <c r="B111" t="s">
        <v>159</v>
      </c>
      <c r="C111" t="s">
        <v>150</v>
      </c>
      <c r="D111" t="s">
        <v>147</v>
      </c>
      <c r="E111" t="s">
        <v>257</v>
      </c>
      <c r="F111" t="s">
        <v>152</v>
      </c>
      <c r="G111" t="s">
        <v>152</v>
      </c>
      <c r="H111" t="s">
        <v>152</v>
      </c>
      <c r="I111" t="s">
        <v>152</v>
      </c>
      <c r="J111" t="s">
        <v>152</v>
      </c>
      <c r="K111" t="s">
        <v>152</v>
      </c>
      <c r="L111" t="s">
        <v>152</v>
      </c>
      <c r="M111" t="s">
        <v>152</v>
      </c>
      <c r="N111" t="s">
        <v>152</v>
      </c>
      <c r="O111" t="s">
        <v>152</v>
      </c>
      <c r="P111" t="s">
        <v>152</v>
      </c>
      <c r="Q111" t="s">
        <v>152</v>
      </c>
      <c r="R111" t="s">
        <v>152</v>
      </c>
      <c r="S111" t="s">
        <v>152</v>
      </c>
      <c r="T111" t="s">
        <v>152</v>
      </c>
      <c r="U111">
        <v>-2.1999999999999999E-2</v>
      </c>
      <c r="V111">
        <v>1.7999999999999999E-2</v>
      </c>
      <c r="W111">
        <v>8.9999999999999993E-3</v>
      </c>
      <c r="X111">
        <v>1.4999999999999999E-2</v>
      </c>
      <c r="Y111">
        <v>0.01</v>
      </c>
      <c r="Z111">
        <v>8.9999999999999993E-3</v>
      </c>
      <c r="AA111">
        <v>0.01</v>
      </c>
      <c r="AB111">
        <v>7.0000000000000001E-3</v>
      </c>
      <c r="AC111">
        <v>1.4E-2</v>
      </c>
      <c r="AD111">
        <v>-2E-3</v>
      </c>
      <c r="AE111">
        <v>-3.1E-2</v>
      </c>
      <c r="AF111" t="s">
        <v>203</v>
      </c>
      <c r="AG111" t="s">
        <v>203</v>
      </c>
      <c r="AH111">
        <v>5.0000000000000001E-3</v>
      </c>
      <c r="AI111">
        <v>2E-3</v>
      </c>
      <c r="AJ111">
        <v>6.0000000000000001E-3</v>
      </c>
      <c r="AK111">
        <v>4.0000000000000001E-3</v>
      </c>
      <c r="AL111">
        <v>-1E-3</v>
      </c>
      <c r="AM111" t="s">
        <v>203</v>
      </c>
      <c r="AN111">
        <v>6.0000000000000001E-3</v>
      </c>
      <c r="AO111">
        <v>5.0000000000000001E-3</v>
      </c>
      <c r="AP111">
        <v>8.0000000000000002E-3</v>
      </c>
      <c r="AQ111">
        <v>8.9999999999999993E-3</v>
      </c>
      <c r="AR111" s="2">
        <v>6.0000000000000001E-3</v>
      </c>
      <c r="AS111" s="2">
        <v>-4.0000000000000001E-3</v>
      </c>
      <c r="AT111" s="2">
        <v>1.2E-2</v>
      </c>
      <c r="AU111" s="2">
        <v>1.0999999999999999E-2</v>
      </c>
      <c r="AV111">
        <v>-2E-3</v>
      </c>
      <c r="AW111">
        <v>-3.0000000000000001E-3</v>
      </c>
      <c r="AX111">
        <v>-8.0000000000000002E-3</v>
      </c>
      <c r="AY111">
        <v>-8.9999999999999993E-3</v>
      </c>
      <c r="AZ111">
        <v>-0.01</v>
      </c>
      <c r="BA111">
        <v>2020</v>
      </c>
    </row>
    <row r="112" spans="1:53" hidden="1">
      <c r="A112" t="s">
        <v>255</v>
      </c>
      <c r="B112" t="s">
        <v>159</v>
      </c>
      <c r="C112" t="s">
        <v>144</v>
      </c>
      <c r="E112" t="s">
        <v>158</v>
      </c>
      <c r="F112" t="s">
        <v>152</v>
      </c>
      <c r="G112" t="s">
        <v>152</v>
      </c>
      <c r="H112" t="s">
        <v>152</v>
      </c>
      <c r="I112" t="s">
        <v>152</v>
      </c>
      <c r="J112" t="s">
        <v>152</v>
      </c>
      <c r="K112" t="s">
        <v>152</v>
      </c>
      <c r="L112" t="s">
        <v>152</v>
      </c>
      <c r="M112" t="s">
        <v>152</v>
      </c>
      <c r="N112" t="s">
        <v>152</v>
      </c>
      <c r="O112" t="s">
        <v>152</v>
      </c>
      <c r="P112" t="s">
        <v>152</v>
      </c>
      <c r="Q112" t="s">
        <v>152</v>
      </c>
      <c r="R112" t="s">
        <v>152</v>
      </c>
      <c r="S112" t="s">
        <v>152</v>
      </c>
      <c r="T112" t="s">
        <v>152</v>
      </c>
      <c r="U112" t="s">
        <v>152</v>
      </c>
      <c r="V112" t="s">
        <v>152</v>
      </c>
      <c r="W112">
        <v>7.8109999999999999</v>
      </c>
      <c r="X112">
        <v>13.321999999999999</v>
      </c>
      <c r="Y112">
        <v>8.8550000000000004</v>
      </c>
      <c r="Z112">
        <v>7.8689999999999998</v>
      </c>
      <c r="AA112">
        <v>7.867</v>
      </c>
      <c r="AB112">
        <v>5.1310000000000002</v>
      </c>
      <c r="AC112">
        <v>10.568</v>
      </c>
      <c r="AD112">
        <v>-1.603</v>
      </c>
      <c r="AE112">
        <v>-22.507999999999999</v>
      </c>
      <c r="AF112">
        <v>0.23799999999999999</v>
      </c>
      <c r="AG112">
        <v>0.26900000000000002</v>
      </c>
      <c r="AH112">
        <v>3.5569999999999999</v>
      </c>
      <c r="AI112">
        <v>1.5269999999999999</v>
      </c>
      <c r="AJ112">
        <v>3.528</v>
      </c>
      <c r="AK112">
        <v>2.1349999999999998</v>
      </c>
      <c r="AL112">
        <v>-0.76300000000000001</v>
      </c>
      <c r="AM112">
        <v>-0.23300000000000001</v>
      </c>
      <c r="AN112">
        <v>3.2639999999999998</v>
      </c>
      <c r="AO112">
        <v>2.8109999999999999</v>
      </c>
      <c r="AP112">
        <v>3.8820000000000001</v>
      </c>
      <c r="AQ112">
        <v>4.4130000000000003</v>
      </c>
      <c r="AR112" s="2">
        <v>2.5350000000000001</v>
      </c>
      <c r="AS112" s="2">
        <v>-1.7829999999999999</v>
      </c>
      <c r="AT112" s="2">
        <v>5.0039999999999996</v>
      </c>
      <c r="AU112" s="2">
        <v>4.7460000000000004</v>
      </c>
      <c r="AV112">
        <v>-0.92200000000000004</v>
      </c>
      <c r="AW112">
        <v>-1.3049999999999999</v>
      </c>
      <c r="AX112">
        <v>-2.8540000000000001</v>
      </c>
      <c r="AY112">
        <v>-3.0920000000000001</v>
      </c>
      <c r="AZ112">
        <v>-3.4340000000000002</v>
      </c>
      <c r="BA112">
        <v>2020</v>
      </c>
    </row>
    <row r="113" spans="1:53" hidden="1">
      <c r="A113" t="s">
        <v>255</v>
      </c>
      <c r="B113" t="s">
        <v>157</v>
      </c>
      <c r="C113" t="s">
        <v>150</v>
      </c>
      <c r="D113" t="s">
        <v>147</v>
      </c>
      <c r="E113" t="s">
        <v>257</v>
      </c>
      <c r="F113" t="s">
        <v>152</v>
      </c>
      <c r="G113" t="s">
        <v>152</v>
      </c>
      <c r="H113" t="s">
        <v>152</v>
      </c>
      <c r="I113" t="s">
        <v>152</v>
      </c>
      <c r="J113" t="s">
        <v>152</v>
      </c>
      <c r="K113" t="s">
        <v>152</v>
      </c>
      <c r="L113" t="s">
        <v>152</v>
      </c>
      <c r="M113" t="s">
        <v>152</v>
      </c>
      <c r="N113" t="s">
        <v>152</v>
      </c>
      <c r="O113" t="s">
        <v>152</v>
      </c>
      <c r="P113" t="s">
        <v>152</v>
      </c>
      <c r="Q113" t="s">
        <v>152</v>
      </c>
      <c r="R113" t="s">
        <v>152</v>
      </c>
      <c r="S113" t="s">
        <v>152</v>
      </c>
      <c r="T113" t="s">
        <v>152</v>
      </c>
      <c r="U113">
        <v>-1.4999999999999999E-2</v>
      </c>
      <c r="V113">
        <v>2.5000000000000001E-2</v>
      </c>
      <c r="W113">
        <v>1.4999999999999999E-2</v>
      </c>
      <c r="X113">
        <v>2.1000000000000001E-2</v>
      </c>
      <c r="Y113">
        <v>1.4999999999999999E-2</v>
      </c>
      <c r="Z113">
        <v>1.0999999999999999E-2</v>
      </c>
      <c r="AA113">
        <v>1.0999999999999999E-2</v>
      </c>
      <c r="AB113">
        <v>7.0000000000000001E-3</v>
      </c>
      <c r="AC113">
        <v>1.4999999999999999E-2</v>
      </c>
      <c r="AD113">
        <v>-1E-3</v>
      </c>
      <c r="AE113">
        <v>-0.03</v>
      </c>
      <c r="AF113">
        <v>1E-3</v>
      </c>
      <c r="AG113">
        <v>1E-3</v>
      </c>
      <c r="AH113">
        <v>7.0000000000000001E-3</v>
      </c>
      <c r="AI113">
        <v>3.0000000000000001E-3</v>
      </c>
      <c r="AJ113">
        <v>7.0000000000000001E-3</v>
      </c>
      <c r="AK113">
        <v>5.0000000000000001E-3</v>
      </c>
      <c r="AL113" t="s">
        <v>203</v>
      </c>
      <c r="AM113">
        <v>1E-3</v>
      </c>
      <c r="AN113">
        <v>7.0000000000000001E-3</v>
      </c>
      <c r="AO113">
        <v>6.0000000000000001E-3</v>
      </c>
      <c r="AP113">
        <v>8.9999999999999993E-3</v>
      </c>
      <c r="AQ113">
        <v>0.01</v>
      </c>
      <c r="AR113" s="2">
        <v>6.0000000000000001E-3</v>
      </c>
      <c r="AS113" s="2">
        <v>-4.0000000000000001E-3</v>
      </c>
      <c r="AT113" s="2">
        <v>1.2999999999999999E-2</v>
      </c>
      <c r="AU113" s="2">
        <v>1.2E-2</v>
      </c>
      <c r="AV113">
        <v>-2E-3</v>
      </c>
      <c r="AW113">
        <v>-3.0000000000000001E-3</v>
      </c>
      <c r="AX113">
        <v>-7.0000000000000001E-3</v>
      </c>
      <c r="AY113">
        <v>-8.0000000000000002E-3</v>
      </c>
      <c r="AZ113">
        <v>-0.01</v>
      </c>
      <c r="BA113">
        <v>2020</v>
      </c>
    </row>
    <row r="114" spans="1:53" hidden="1">
      <c r="A114" t="s">
        <v>255</v>
      </c>
      <c r="B114" t="s">
        <v>157</v>
      </c>
      <c r="C114" t="s">
        <v>144</v>
      </c>
      <c r="E114" t="s">
        <v>156</v>
      </c>
      <c r="F114" t="s">
        <v>152</v>
      </c>
      <c r="G114" t="s">
        <v>152</v>
      </c>
      <c r="H114" t="s">
        <v>152</v>
      </c>
      <c r="I114" t="s">
        <v>152</v>
      </c>
      <c r="J114" t="s">
        <v>152</v>
      </c>
      <c r="K114" t="s">
        <v>152</v>
      </c>
      <c r="L114" t="s">
        <v>152</v>
      </c>
      <c r="M114" t="s">
        <v>152</v>
      </c>
      <c r="N114" t="s">
        <v>152</v>
      </c>
      <c r="O114" t="s">
        <v>152</v>
      </c>
      <c r="P114" t="s">
        <v>152</v>
      </c>
      <c r="Q114" t="s">
        <v>152</v>
      </c>
      <c r="R114" t="s">
        <v>152</v>
      </c>
      <c r="S114" t="s">
        <v>152</v>
      </c>
      <c r="T114" t="s">
        <v>152</v>
      </c>
      <c r="U114" t="s">
        <v>152</v>
      </c>
      <c r="V114" t="s">
        <v>152</v>
      </c>
      <c r="W114">
        <v>13.895</v>
      </c>
      <c r="X114">
        <v>18.088999999999999</v>
      </c>
      <c r="Y114">
        <v>12.616</v>
      </c>
      <c r="Z114">
        <v>9.6300000000000008</v>
      </c>
      <c r="AA114">
        <v>9.1</v>
      </c>
      <c r="AB114">
        <v>5.5609999999999999</v>
      </c>
      <c r="AC114">
        <v>11.234999999999999</v>
      </c>
      <c r="AD114">
        <v>-0.97299999999999998</v>
      </c>
      <c r="AE114">
        <v>-21.826000000000001</v>
      </c>
      <c r="AF114">
        <v>0.88700000000000001</v>
      </c>
      <c r="AG114">
        <v>0.876</v>
      </c>
      <c r="AH114">
        <v>4.4249999999999998</v>
      </c>
      <c r="AI114">
        <v>2.1259999999999999</v>
      </c>
      <c r="AJ114">
        <v>4.085</v>
      </c>
      <c r="AK114">
        <v>2.9609999999999999</v>
      </c>
      <c r="AL114">
        <v>0.03</v>
      </c>
      <c r="AM114">
        <v>0.40200000000000002</v>
      </c>
      <c r="AN114">
        <v>3.6749999999999998</v>
      </c>
      <c r="AO114">
        <v>3.2090000000000001</v>
      </c>
      <c r="AP114">
        <v>4.2610000000000001</v>
      </c>
      <c r="AQ114">
        <v>4.7160000000000002</v>
      </c>
      <c r="AR114" s="2">
        <v>2.823</v>
      </c>
      <c r="AS114" s="2">
        <v>-1.528</v>
      </c>
      <c r="AT114" s="2">
        <v>5.2770000000000001</v>
      </c>
      <c r="AU114" s="2">
        <v>4.931</v>
      </c>
      <c r="AV114">
        <v>-0.79700000000000004</v>
      </c>
      <c r="AW114">
        <v>-1.175</v>
      </c>
      <c r="AX114">
        <v>-2.7149999999999999</v>
      </c>
      <c r="AY114">
        <v>-2.927</v>
      </c>
      <c r="AZ114">
        <v>-3.2410000000000001</v>
      </c>
      <c r="BA114">
        <v>2020</v>
      </c>
    </row>
    <row r="115" spans="1:53" hidden="1">
      <c r="A115" t="s">
        <v>255</v>
      </c>
      <c r="B115" t="s">
        <v>155</v>
      </c>
      <c r="C115" t="s">
        <v>150</v>
      </c>
      <c r="D115" t="s">
        <v>147</v>
      </c>
    </row>
    <row r="116" spans="1:53" hidden="1">
      <c r="A116" t="s">
        <v>255</v>
      </c>
      <c r="B116" t="s">
        <v>155</v>
      </c>
      <c r="C116" t="s">
        <v>144</v>
      </c>
    </row>
    <row r="117" spans="1:53" hidden="1">
      <c r="A117" t="s">
        <v>255</v>
      </c>
      <c r="B117" t="s">
        <v>154</v>
      </c>
      <c r="C117" t="s">
        <v>150</v>
      </c>
      <c r="D117" t="s">
        <v>147</v>
      </c>
      <c r="E117" t="s">
        <v>257</v>
      </c>
      <c r="F117" t="s">
        <v>152</v>
      </c>
      <c r="G117" t="s">
        <v>152</v>
      </c>
      <c r="H117" t="s">
        <v>152</v>
      </c>
      <c r="I117" t="s">
        <v>152</v>
      </c>
      <c r="J117" t="s">
        <v>152</v>
      </c>
      <c r="K117" t="s">
        <v>152</v>
      </c>
      <c r="L117" t="s">
        <v>152</v>
      </c>
      <c r="M117" t="s">
        <v>152</v>
      </c>
      <c r="N117" t="s">
        <v>152</v>
      </c>
      <c r="O117" t="s">
        <v>152</v>
      </c>
      <c r="P117" t="s">
        <v>152</v>
      </c>
      <c r="Q117" t="s">
        <v>152</v>
      </c>
      <c r="R117" t="s">
        <v>152</v>
      </c>
      <c r="S117" t="s">
        <v>152</v>
      </c>
      <c r="T117" t="s">
        <v>152</v>
      </c>
      <c r="U117">
        <v>6.0000000000000001E-3</v>
      </c>
      <c r="V117">
        <v>8.9999999999999993E-3</v>
      </c>
      <c r="W117">
        <v>0.01</v>
      </c>
      <c r="X117">
        <v>0.02</v>
      </c>
      <c r="Y117">
        <v>0.03</v>
      </c>
      <c r="Z117">
        <v>3.1E-2</v>
      </c>
      <c r="AA117">
        <v>0.04</v>
      </c>
      <c r="AB117">
        <v>4.9000000000000002E-2</v>
      </c>
      <c r="AC117">
        <v>5.7000000000000002E-2</v>
      </c>
      <c r="AD117">
        <v>6.2E-2</v>
      </c>
      <c r="AE117">
        <v>6.3E-2</v>
      </c>
      <c r="AF117">
        <v>6.3E-2</v>
      </c>
      <c r="AG117">
        <v>6.4000000000000001E-2</v>
      </c>
      <c r="AH117">
        <v>6.5000000000000002E-2</v>
      </c>
      <c r="AI117">
        <v>6.2E-2</v>
      </c>
      <c r="AJ117">
        <v>6.3E-2</v>
      </c>
      <c r="AK117">
        <v>6.2E-2</v>
      </c>
      <c r="AL117">
        <v>6.8000000000000005E-2</v>
      </c>
      <c r="AM117">
        <v>6.2E-2</v>
      </c>
      <c r="AN117">
        <v>6.5000000000000002E-2</v>
      </c>
      <c r="AO117">
        <v>6.2E-2</v>
      </c>
      <c r="AP117">
        <v>5.8999999999999997E-2</v>
      </c>
      <c r="AQ117">
        <v>5.3999999999999999E-2</v>
      </c>
      <c r="AR117" s="2">
        <v>5.3999999999999999E-2</v>
      </c>
      <c r="AS117" s="2">
        <v>5.8999999999999997E-2</v>
      </c>
      <c r="AT117" s="2">
        <v>4.5999999999999999E-2</v>
      </c>
      <c r="AU117" s="2">
        <v>3.5000000000000003E-2</v>
      </c>
      <c r="AV117">
        <v>3.6999999999999998E-2</v>
      </c>
      <c r="AW117">
        <v>4.1000000000000002E-2</v>
      </c>
      <c r="AX117">
        <v>4.9000000000000002E-2</v>
      </c>
      <c r="AY117">
        <v>5.7000000000000002E-2</v>
      </c>
      <c r="AZ117">
        <v>6.8000000000000005E-2</v>
      </c>
      <c r="BA117">
        <v>2020</v>
      </c>
    </row>
    <row r="118" spans="1:53" hidden="1">
      <c r="A118" t="s">
        <v>255</v>
      </c>
      <c r="B118" t="s">
        <v>154</v>
      </c>
      <c r="C118" t="s">
        <v>144</v>
      </c>
      <c r="E118" t="s">
        <v>153</v>
      </c>
      <c r="F118" t="s">
        <v>152</v>
      </c>
      <c r="G118" t="s">
        <v>152</v>
      </c>
      <c r="H118" t="s">
        <v>152</v>
      </c>
      <c r="I118" t="s">
        <v>152</v>
      </c>
      <c r="J118" t="s">
        <v>152</v>
      </c>
      <c r="K118" t="s">
        <v>152</v>
      </c>
      <c r="L118" t="s">
        <v>152</v>
      </c>
      <c r="M118" t="s">
        <v>152</v>
      </c>
      <c r="N118" t="s">
        <v>152</v>
      </c>
      <c r="O118" t="s">
        <v>152</v>
      </c>
      <c r="P118" t="s">
        <v>152</v>
      </c>
      <c r="Q118" t="s">
        <v>152</v>
      </c>
      <c r="R118" t="s">
        <v>152</v>
      </c>
      <c r="S118" t="s">
        <v>152</v>
      </c>
      <c r="T118" t="s">
        <v>152</v>
      </c>
      <c r="U118" t="s">
        <v>152</v>
      </c>
      <c r="V118" t="s">
        <v>152</v>
      </c>
      <c r="W118">
        <v>8.6240000000000006</v>
      </c>
      <c r="X118">
        <v>17.864000000000001</v>
      </c>
      <c r="Y118">
        <v>25.611999999999998</v>
      </c>
      <c r="Z118">
        <v>27.408999999999999</v>
      </c>
      <c r="AA118">
        <v>32.856000000000002</v>
      </c>
      <c r="AB118">
        <v>37.244999999999997</v>
      </c>
      <c r="AC118">
        <v>43.814999999999998</v>
      </c>
      <c r="AD118">
        <v>46.944000000000003</v>
      </c>
      <c r="AE118">
        <v>46.215000000000003</v>
      </c>
      <c r="AF118">
        <v>44.866</v>
      </c>
      <c r="AG118">
        <v>42.822000000000003</v>
      </c>
      <c r="AH118">
        <v>42.533000000000001</v>
      </c>
      <c r="AI118">
        <v>41.603000000000002</v>
      </c>
      <c r="AJ118">
        <v>38.997</v>
      </c>
      <c r="AK118">
        <v>35.942999999999998</v>
      </c>
      <c r="AL118">
        <v>37.593000000000004</v>
      </c>
      <c r="AM118">
        <v>33.631999999999998</v>
      </c>
      <c r="AN118">
        <v>35.69</v>
      </c>
      <c r="AO118">
        <v>33.851999999999997</v>
      </c>
      <c r="AP118">
        <v>29.263999999999999</v>
      </c>
      <c r="AQ118">
        <v>25.574999999999999</v>
      </c>
      <c r="AR118" s="2">
        <v>24.513000000000002</v>
      </c>
      <c r="AS118" s="2">
        <v>24.838000000000001</v>
      </c>
      <c r="AT118" s="2">
        <v>19.013000000000002</v>
      </c>
      <c r="AU118" s="2">
        <v>14.442</v>
      </c>
      <c r="AV118">
        <v>14.656000000000001</v>
      </c>
      <c r="AW118">
        <v>15.323</v>
      </c>
      <c r="AX118">
        <v>17.582000000000001</v>
      </c>
      <c r="AY118">
        <v>20.024000000000001</v>
      </c>
      <c r="AZ118">
        <v>22.757000000000001</v>
      </c>
      <c r="BA118">
        <v>2020</v>
      </c>
    </row>
    <row r="119" spans="1:53" hidden="1">
      <c r="A119" t="s">
        <v>255</v>
      </c>
      <c r="B119" t="s">
        <v>151</v>
      </c>
      <c r="C119" t="s">
        <v>150</v>
      </c>
      <c r="D119" t="s">
        <v>147</v>
      </c>
      <c r="E119" t="s">
        <v>257</v>
      </c>
      <c r="F119" t="s">
        <v>152</v>
      </c>
      <c r="G119" t="s">
        <v>152</v>
      </c>
      <c r="H119" t="s">
        <v>152</v>
      </c>
      <c r="I119" t="s">
        <v>152</v>
      </c>
      <c r="J119" t="s">
        <v>152</v>
      </c>
      <c r="K119" t="s">
        <v>152</v>
      </c>
      <c r="L119" t="s">
        <v>152</v>
      </c>
      <c r="M119" t="s">
        <v>152</v>
      </c>
      <c r="N119" t="s">
        <v>152</v>
      </c>
      <c r="O119" t="s">
        <v>152</v>
      </c>
      <c r="P119" t="s">
        <v>152</v>
      </c>
      <c r="Q119" t="s">
        <v>152</v>
      </c>
      <c r="R119" t="s">
        <v>152</v>
      </c>
      <c r="S119" t="s">
        <v>152</v>
      </c>
      <c r="T119" t="s">
        <v>152</v>
      </c>
      <c r="U119" t="s">
        <v>152</v>
      </c>
      <c r="V119" t="s">
        <v>152</v>
      </c>
      <c r="W119">
        <v>0.111</v>
      </c>
      <c r="X119">
        <v>0.114</v>
      </c>
      <c r="Y119">
        <v>0.115</v>
      </c>
      <c r="Z119">
        <v>0.115</v>
      </c>
      <c r="AA119">
        <v>0.122</v>
      </c>
      <c r="AB119">
        <v>0.13200000000000001</v>
      </c>
      <c r="AC119">
        <v>0.13100000000000001</v>
      </c>
      <c r="AD119">
        <v>0.13300000000000001</v>
      </c>
      <c r="AE119">
        <v>0.13700000000000001</v>
      </c>
      <c r="AF119">
        <v>0.14199999999999999</v>
      </c>
      <c r="AG119">
        <v>0.14799999999999999</v>
      </c>
      <c r="AH119">
        <v>0.152</v>
      </c>
      <c r="AI119">
        <v>0.15</v>
      </c>
      <c r="AJ119">
        <v>0.16</v>
      </c>
      <c r="AK119">
        <v>0.17199999999999999</v>
      </c>
      <c r="AL119">
        <v>0.18099999999999999</v>
      </c>
      <c r="AM119">
        <v>0.185</v>
      </c>
      <c r="AN119">
        <v>0.182</v>
      </c>
      <c r="AO119">
        <v>0.184</v>
      </c>
      <c r="AP119">
        <v>0.20100000000000001</v>
      </c>
      <c r="AQ119">
        <v>0.21199999999999999</v>
      </c>
      <c r="AR119" s="2">
        <v>0.222</v>
      </c>
      <c r="AS119" s="2">
        <v>0.23599999999999999</v>
      </c>
      <c r="AT119" s="2">
        <v>0.24399999999999999</v>
      </c>
      <c r="AU119" s="2">
        <v>0.24099999999999999</v>
      </c>
      <c r="AV119">
        <v>0.254</v>
      </c>
      <c r="AW119">
        <v>0.26500000000000001</v>
      </c>
      <c r="AX119">
        <v>0.27600000000000002</v>
      </c>
      <c r="AY119">
        <v>0.28699999999999998</v>
      </c>
      <c r="AZ119">
        <v>0.29699999999999999</v>
      </c>
      <c r="BA119">
        <v>2020</v>
      </c>
    </row>
    <row r="120" spans="1:53" hidden="1">
      <c r="A120" t="s">
        <v>255</v>
      </c>
      <c r="B120" t="s">
        <v>145</v>
      </c>
      <c r="C120" t="s">
        <v>148</v>
      </c>
      <c r="D120" t="s">
        <v>147</v>
      </c>
      <c r="E120" t="s">
        <v>256</v>
      </c>
      <c r="F120" t="s">
        <v>152</v>
      </c>
      <c r="G120" t="s">
        <v>152</v>
      </c>
      <c r="H120" t="s">
        <v>152</v>
      </c>
      <c r="I120" t="s">
        <v>152</v>
      </c>
      <c r="J120" t="s">
        <v>152</v>
      </c>
      <c r="K120" t="s">
        <v>152</v>
      </c>
      <c r="L120" t="s">
        <v>152</v>
      </c>
      <c r="M120" t="s">
        <v>152</v>
      </c>
      <c r="N120" t="s">
        <v>152</v>
      </c>
      <c r="O120" t="s">
        <v>152</v>
      </c>
      <c r="P120" t="s">
        <v>152</v>
      </c>
      <c r="Q120" t="s">
        <v>152</v>
      </c>
      <c r="R120" t="s">
        <v>152</v>
      </c>
      <c r="S120" t="s">
        <v>152</v>
      </c>
      <c r="T120" t="s">
        <v>152</v>
      </c>
      <c r="U120">
        <v>-1.7999999999999999E-2</v>
      </c>
      <c r="V120">
        <v>-3.1E-2</v>
      </c>
      <c r="W120">
        <v>-1.2E-2</v>
      </c>
      <c r="X120">
        <v>-1.0999999999999999E-2</v>
      </c>
      <c r="Y120">
        <v>-1.2999999999999999E-2</v>
      </c>
      <c r="Z120">
        <v>-1.4E-2</v>
      </c>
      <c r="AA120">
        <v>-5.0000000000000001E-3</v>
      </c>
      <c r="AB120">
        <v>8.9999999999999993E-3</v>
      </c>
      <c r="AC120">
        <v>1E-3</v>
      </c>
      <c r="AD120">
        <v>6.0000000000000001E-3</v>
      </c>
      <c r="AE120">
        <v>0.01</v>
      </c>
      <c r="AF120">
        <v>-2E-3</v>
      </c>
      <c r="AG120">
        <v>5.0000000000000001E-3</v>
      </c>
      <c r="AH120">
        <v>-3.0000000000000001E-3</v>
      </c>
      <c r="AI120">
        <v>-1.7999999999999999E-2</v>
      </c>
      <c r="AJ120">
        <v>-2.7E-2</v>
      </c>
      <c r="AK120" t="s">
        <v>203</v>
      </c>
      <c r="AL120">
        <v>-4.0000000000000001E-3</v>
      </c>
      <c r="AM120">
        <v>-1.2E-2</v>
      </c>
      <c r="AN120">
        <v>4.0000000000000001E-3</v>
      </c>
      <c r="AO120">
        <v>2.9000000000000001E-2</v>
      </c>
      <c r="AP120">
        <v>2.7E-2</v>
      </c>
      <c r="AQ120">
        <v>1.0999999999999999E-2</v>
      </c>
      <c r="AR120" s="2">
        <v>8.9999999999999993E-3</v>
      </c>
      <c r="AS120" s="2">
        <v>-6.0999999999999999E-2</v>
      </c>
      <c r="AT120" s="2">
        <v>3.9E-2</v>
      </c>
      <c r="AU120" s="2">
        <v>8.9999999999999993E-3</v>
      </c>
      <c r="AV120">
        <v>1E-3</v>
      </c>
      <c r="AW120">
        <v>-1E-3</v>
      </c>
      <c r="AX120">
        <v>-2E-3</v>
      </c>
      <c r="AY120">
        <v>-5.0000000000000001E-3</v>
      </c>
      <c r="AZ120">
        <v>-8.0000000000000002E-3</v>
      </c>
      <c r="BA120">
        <v>2020</v>
      </c>
    </row>
    <row r="121" spans="1:53" hidden="1">
      <c r="A121" t="s">
        <v>255</v>
      </c>
      <c r="B121" t="s">
        <v>145</v>
      </c>
      <c r="C121" t="s">
        <v>144</v>
      </c>
      <c r="E121" t="s">
        <v>143</v>
      </c>
      <c r="F121" t="s">
        <v>152</v>
      </c>
      <c r="G121" t="s">
        <v>152</v>
      </c>
      <c r="H121" t="s">
        <v>152</v>
      </c>
      <c r="I121" t="s">
        <v>152</v>
      </c>
      <c r="J121" t="s">
        <v>152</v>
      </c>
      <c r="K121" t="s">
        <v>152</v>
      </c>
      <c r="L121" t="s">
        <v>152</v>
      </c>
      <c r="M121" t="s">
        <v>152</v>
      </c>
      <c r="N121" t="s">
        <v>152</v>
      </c>
      <c r="O121" t="s">
        <v>152</v>
      </c>
      <c r="P121" t="s">
        <v>152</v>
      </c>
      <c r="Q121" t="s">
        <v>152</v>
      </c>
      <c r="R121" t="s">
        <v>152</v>
      </c>
      <c r="S121" t="s">
        <v>152</v>
      </c>
      <c r="T121" t="s">
        <v>152</v>
      </c>
      <c r="U121" t="s">
        <v>152</v>
      </c>
      <c r="V121" t="s">
        <v>152</v>
      </c>
      <c r="W121">
        <v>-11.189</v>
      </c>
      <c r="X121">
        <v>-9.9420000000000002</v>
      </c>
      <c r="Y121">
        <v>-11.032</v>
      </c>
      <c r="Z121">
        <v>-12.178000000000001</v>
      </c>
      <c r="AA121">
        <v>-3.7690000000000001</v>
      </c>
      <c r="AB121">
        <v>6.9779999999999998</v>
      </c>
      <c r="AC121">
        <v>0.47499999999999998</v>
      </c>
      <c r="AD121">
        <v>4.6399999999999997</v>
      </c>
      <c r="AE121">
        <v>7.1909999999999998</v>
      </c>
      <c r="AF121">
        <v>-1.32</v>
      </c>
      <c r="AG121">
        <v>3.3290000000000002</v>
      </c>
      <c r="AH121">
        <v>-2.2759999999999998</v>
      </c>
      <c r="AI121">
        <v>-12.3</v>
      </c>
      <c r="AJ121">
        <v>-16.716000000000001</v>
      </c>
      <c r="AK121">
        <v>-1.7999999999999999E-2</v>
      </c>
      <c r="AL121">
        <v>-2.1819999999999999</v>
      </c>
      <c r="AM121">
        <v>-6.7270000000000003</v>
      </c>
      <c r="AN121">
        <v>1.968</v>
      </c>
      <c r="AO121">
        <v>15.571</v>
      </c>
      <c r="AP121">
        <v>13.462999999999999</v>
      </c>
      <c r="AQ121">
        <v>5.0019999999999998</v>
      </c>
      <c r="AR121" s="2">
        <v>3.9529999999999998</v>
      </c>
      <c r="AS121" s="2">
        <v>-25.861000000000001</v>
      </c>
      <c r="AT121" s="2">
        <v>16.167999999999999</v>
      </c>
      <c r="AU121" s="2">
        <v>3.6240000000000001</v>
      </c>
      <c r="AV121">
        <v>0.42</v>
      </c>
      <c r="AW121">
        <v>-0.47499999999999998</v>
      </c>
      <c r="AX121">
        <v>-0.60099999999999998</v>
      </c>
      <c r="AY121">
        <v>-1.681</v>
      </c>
      <c r="AZ121">
        <v>-2.5760000000000001</v>
      </c>
      <c r="BA121">
        <v>2020</v>
      </c>
    </row>
    <row r="122" spans="1:53" hidden="1">
      <c r="A122" t="s">
        <v>249</v>
      </c>
      <c r="B122" t="s">
        <v>200</v>
      </c>
      <c r="C122" t="s">
        <v>150</v>
      </c>
      <c r="D122" t="s">
        <v>147</v>
      </c>
      <c r="E122" t="s">
        <v>254</v>
      </c>
      <c r="F122" t="s">
        <v>152</v>
      </c>
      <c r="G122" t="s">
        <v>152</v>
      </c>
      <c r="H122" t="s">
        <v>152</v>
      </c>
      <c r="I122" t="s">
        <v>152</v>
      </c>
      <c r="J122" t="s">
        <v>152</v>
      </c>
      <c r="K122" t="s">
        <v>152</v>
      </c>
      <c r="L122" t="s">
        <v>152</v>
      </c>
      <c r="M122" t="s">
        <v>152</v>
      </c>
      <c r="N122" t="s">
        <v>152</v>
      </c>
      <c r="O122" t="s">
        <v>152</v>
      </c>
      <c r="P122" t="s">
        <v>152</v>
      </c>
      <c r="Q122" t="s">
        <v>152</v>
      </c>
      <c r="R122" t="s">
        <v>152</v>
      </c>
      <c r="S122" t="s">
        <v>152</v>
      </c>
      <c r="T122" t="s">
        <v>152</v>
      </c>
      <c r="U122">
        <v>0.23899999999999999</v>
      </c>
      <c r="V122">
        <v>0.23100000000000001</v>
      </c>
      <c r="W122">
        <v>0.217</v>
      </c>
      <c r="X122">
        <v>0.223</v>
      </c>
      <c r="Y122">
        <v>0.22700000000000001</v>
      </c>
      <c r="Z122">
        <v>0.23799999999999999</v>
      </c>
      <c r="AA122">
        <v>0.24299999999999999</v>
      </c>
      <c r="AB122">
        <v>0.24399999999999999</v>
      </c>
      <c r="AC122">
        <v>0.248</v>
      </c>
      <c r="AD122">
        <v>0.24</v>
      </c>
      <c r="AE122">
        <v>0.245</v>
      </c>
      <c r="AF122">
        <v>0.245</v>
      </c>
      <c r="AG122">
        <v>0.24</v>
      </c>
      <c r="AH122">
        <v>0.23499999999999999</v>
      </c>
      <c r="AI122">
        <v>0.23699999999999999</v>
      </c>
      <c r="AJ122">
        <v>0.24299999999999999</v>
      </c>
      <c r="AK122">
        <v>0.25</v>
      </c>
      <c r="AL122">
        <v>0.246</v>
      </c>
      <c r="AM122">
        <v>0.23699999999999999</v>
      </c>
      <c r="AN122">
        <v>0.23100000000000001</v>
      </c>
      <c r="AO122">
        <v>0.24199999999999999</v>
      </c>
      <c r="AP122">
        <v>0.24399999999999999</v>
      </c>
      <c r="AQ122">
        <v>0.251</v>
      </c>
      <c r="AR122" s="2">
        <v>0.251</v>
      </c>
      <c r="AS122" s="2">
        <v>0.254</v>
      </c>
      <c r="AT122" s="2">
        <v>0.249</v>
      </c>
      <c r="AU122" s="2">
        <v>0.24099999999999999</v>
      </c>
      <c r="AV122">
        <v>0.24299999999999999</v>
      </c>
      <c r="AW122">
        <v>0.251</v>
      </c>
      <c r="AX122">
        <v>0.255</v>
      </c>
      <c r="AY122">
        <v>0.25800000000000001</v>
      </c>
      <c r="AZ122">
        <v>0.25900000000000001</v>
      </c>
      <c r="BA122">
        <v>2018</v>
      </c>
    </row>
    <row r="123" spans="1:53" hidden="1">
      <c r="A123" t="s">
        <v>249</v>
      </c>
      <c r="B123" t="s">
        <v>200</v>
      </c>
      <c r="C123" t="s">
        <v>170</v>
      </c>
      <c r="E123" t="s">
        <v>199</v>
      </c>
      <c r="F123" t="s">
        <v>152</v>
      </c>
      <c r="G123" t="s">
        <v>152</v>
      </c>
      <c r="H123" t="s">
        <v>152</v>
      </c>
      <c r="I123" t="s">
        <v>152</v>
      </c>
      <c r="J123" t="s">
        <v>152</v>
      </c>
      <c r="K123" t="s">
        <v>152</v>
      </c>
      <c r="L123" t="s">
        <v>152</v>
      </c>
      <c r="M123" t="s">
        <v>152</v>
      </c>
      <c r="N123" t="s">
        <v>152</v>
      </c>
      <c r="O123" t="s">
        <v>152</v>
      </c>
      <c r="P123" t="s">
        <v>152</v>
      </c>
      <c r="Q123" t="s">
        <v>152</v>
      </c>
      <c r="R123" t="s">
        <v>152</v>
      </c>
      <c r="S123" t="s">
        <v>152</v>
      </c>
      <c r="T123" t="s">
        <v>152</v>
      </c>
      <c r="U123" t="s">
        <v>152</v>
      </c>
      <c r="V123">
        <v>-3.0870000000000002</v>
      </c>
      <c r="W123">
        <v>-6.0609999999999999</v>
      </c>
      <c r="X123">
        <v>2.746</v>
      </c>
      <c r="Y123">
        <v>1.5269999999999999</v>
      </c>
      <c r="Z123">
        <v>4.8600000000000003</v>
      </c>
      <c r="AA123">
        <v>2.089</v>
      </c>
      <c r="AB123">
        <v>0.61299999999999999</v>
      </c>
      <c r="AC123">
        <v>1.6060000000000001</v>
      </c>
      <c r="AD123">
        <v>-3.137</v>
      </c>
      <c r="AE123">
        <v>2.0579999999999998</v>
      </c>
      <c r="AF123">
        <v>-0.115</v>
      </c>
      <c r="AG123">
        <v>-1.9390000000000001</v>
      </c>
      <c r="AH123">
        <v>-2.194</v>
      </c>
      <c r="AI123">
        <v>1.0309999999999999</v>
      </c>
      <c r="AJ123">
        <v>2.2589999999999999</v>
      </c>
      <c r="AK123">
        <v>3.1890000000000001</v>
      </c>
      <c r="AL123">
        <v>-1.867</v>
      </c>
      <c r="AM123">
        <v>-3.68</v>
      </c>
      <c r="AN123">
        <v>-2.306</v>
      </c>
      <c r="AO123">
        <v>4.6219999999999999</v>
      </c>
      <c r="AP123">
        <v>0.9</v>
      </c>
      <c r="AQ123">
        <v>2.6819999999999999</v>
      </c>
      <c r="AR123" s="2">
        <v>0.21199999999999999</v>
      </c>
      <c r="AS123" s="2">
        <v>1.2</v>
      </c>
      <c r="AT123" s="2">
        <v>-1.8180000000000001</v>
      </c>
      <c r="AU123" s="2">
        <v>-3.2469999999999999</v>
      </c>
      <c r="AV123">
        <v>0.58699999999999997</v>
      </c>
      <c r="AW123">
        <v>3.2440000000000002</v>
      </c>
      <c r="AX123">
        <v>1.91</v>
      </c>
      <c r="AY123">
        <v>0.8</v>
      </c>
      <c r="AZ123">
        <v>0.6</v>
      </c>
      <c r="BA123">
        <v>2018</v>
      </c>
    </row>
    <row r="124" spans="1:53" hidden="1">
      <c r="A124" t="s">
        <v>249</v>
      </c>
      <c r="B124" t="s">
        <v>198</v>
      </c>
      <c r="C124" t="s">
        <v>150</v>
      </c>
      <c r="D124" t="s">
        <v>147</v>
      </c>
      <c r="E124" t="s">
        <v>254</v>
      </c>
      <c r="F124" t="s">
        <v>152</v>
      </c>
      <c r="G124" t="s">
        <v>152</v>
      </c>
      <c r="H124" t="s">
        <v>152</v>
      </c>
      <c r="I124" t="s">
        <v>152</v>
      </c>
      <c r="J124" t="s">
        <v>152</v>
      </c>
      <c r="K124" t="s">
        <v>152</v>
      </c>
      <c r="L124" t="s">
        <v>152</v>
      </c>
      <c r="M124" t="s">
        <v>152</v>
      </c>
      <c r="N124" t="s">
        <v>152</v>
      </c>
      <c r="O124" t="s">
        <v>152</v>
      </c>
      <c r="P124" t="s">
        <v>152</v>
      </c>
      <c r="Q124" t="s">
        <v>152</v>
      </c>
      <c r="R124" t="s">
        <v>152</v>
      </c>
      <c r="S124" t="s">
        <v>152</v>
      </c>
      <c r="T124" t="s">
        <v>152</v>
      </c>
      <c r="U124">
        <v>0.221</v>
      </c>
      <c r="V124">
        <v>0.218</v>
      </c>
      <c r="W124">
        <v>0.20699999999999999</v>
      </c>
      <c r="X124">
        <v>0.219</v>
      </c>
      <c r="Y124">
        <v>0.22</v>
      </c>
      <c r="Z124">
        <v>0.23300000000000001</v>
      </c>
      <c r="AA124">
        <v>0.24099999999999999</v>
      </c>
      <c r="AB124">
        <v>0.24199999999999999</v>
      </c>
      <c r="AC124">
        <v>0.245</v>
      </c>
      <c r="AD124">
        <v>0.24</v>
      </c>
      <c r="AE124">
        <v>0.25</v>
      </c>
      <c r="AF124">
        <v>0.253</v>
      </c>
      <c r="AG124">
        <v>0.25700000000000001</v>
      </c>
      <c r="AH124">
        <v>0.26300000000000001</v>
      </c>
      <c r="AI124">
        <v>0.28000000000000003</v>
      </c>
      <c r="AJ124">
        <v>0.29699999999999999</v>
      </c>
      <c r="AK124">
        <v>0.311</v>
      </c>
      <c r="AL124">
        <v>0.32700000000000001</v>
      </c>
      <c r="AM124">
        <v>0.317</v>
      </c>
      <c r="AN124">
        <v>0.31900000000000001</v>
      </c>
      <c r="AO124">
        <v>0.316</v>
      </c>
      <c r="AP124">
        <v>0.33200000000000002</v>
      </c>
      <c r="AQ124">
        <v>0.36699999999999999</v>
      </c>
      <c r="AR124" s="2">
        <v>0.40200000000000002</v>
      </c>
      <c r="AS124" s="2">
        <v>0.41299999999999998</v>
      </c>
      <c r="AT124" s="2">
        <v>0.40699999999999997</v>
      </c>
      <c r="AU124" s="2">
        <v>0.40400000000000003</v>
      </c>
      <c r="AV124">
        <v>0.41699999999999998</v>
      </c>
      <c r="AW124">
        <v>0.442</v>
      </c>
      <c r="AX124">
        <v>0.46200000000000002</v>
      </c>
      <c r="AY124">
        <v>0.47799999999999998</v>
      </c>
      <c r="AZ124">
        <v>0.49199999999999999</v>
      </c>
      <c r="BA124">
        <v>2018</v>
      </c>
    </row>
    <row r="125" spans="1:53" hidden="1">
      <c r="A125" t="s">
        <v>249</v>
      </c>
      <c r="B125" t="s">
        <v>198</v>
      </c>
      <c r="C125" t="s">
        <v>148</v>
      </c>
      <c r="D125" t="s">
        <v>147</v>
      </c>
      <c r="E125" t="s">
        <v>184</v>
      </c>
      <c r="F125" t="s">
        <v>152</v>
      </c>
      <c r="G125" t="s">
        <v>152</v>
      </c>
      <c r="H125" t="s">
        <v>152</v>
      </c>
      <c r="I125" t="s">
        <v>152</v>
      </c>
      <c r="J125" t="s">
        <v>152</v>
      </c>
      <c r="K125" t="s">
        <v>152</v>
      </c>
      <c r="L125" t="s">
        <v>152</v>
      </c>
      <c r="M125" t="s">
        <v>152</v>
      </c>
      <c r="N125" t="s">
        <v>152</v>
      </c>
      <c r="O125" t="s">
        <v>152</v>
      </c>
      <c r="P125" t="s">
        <v>152</v>
      </c>
      <c r="Q125" t="s">
        <v>152</v>
      </c>
      <c r="R125" t="s">
        <v>152</v>
      </c>
      <c r="S125" t="s">
        <v>152</v>
      </c>
      <c r="T125" t="s">
        <v>152</v>
      </c>
      <c r="U125">
        <v>0.221</v>
      </c>
      <c r="V125">
        <v>0.218</v>
      </c>
      <c r="W125">
        <v>0.20699999999999999</v>
      </c>
      <c r="X125">
        <v>0.219</v>
      </c>
      <c r="Y125">
        <v>0.22</v>
      </c>
      <c r="Z125">
        <v>0.23300000000000001</v>
      </c>
      <c r="AA125">
        <v>0.24099999999999999</v>
      </c>
      <c r="AB125">
        <v>0.24199999999999999</v>
      </c>
      <c r="AC125">
        <v>0.245</v>
      </c>
      <c r="AD125">
        <v>0.24</v>
      </c>
      <c r="AE125">
        <v>0.25</v>
      </c>
      <c r="AF125">
        <v>0.253</v>
      </c>
      <c r="AG125">
        <v>0.25700000000000001</v>
      </c>
      <c r="AH125">
        <v>0.26300000000000001</v>
      </c>
      <c r="AI125">
        <v>0.28000000000000003</v>
      </c>
      <c r="AJ125">
        <v>0.29699999999999999</v>
      </c>
      <c r="AK125">
        <v>0.311</v>
      </c>
      <c r="AL125">
        <v>0.32700000000000001</v>
      </c>
      <c r="AM125">
        <v>0.317</v>
      </c>
      <c r="AN125">
        <v>0.31900000000000001</v>
      </c>
      <c r="AO125">
        <v>0.316</v>
      </c>
      <c r="AP125">
        <v>0.33200000000000002</v>
      </c>
      <c r="AQ125">
        <v>0.36699999999999999</v>
      </c>
      <c r="AR125" s="2">
        <v>0.40200000000000002</v>
      </c>
      <c r="AS125" s="2">
        <v>0.41299999999999998</v>
      </c>
      <c r="AT125" s="2">
        <v>0.40699999999999997</v>
      </c>
      <c r="AU125" s="2">
        <v>0.40400000000000003</v>
      </c>
      <c r="AV125">
        <v>0.41699999999999998</v>
      </c>
      <c r="AW125">
        <v>0.442</v>
      </c>
      <c r="AX125">
        <v>0.46200000000000002</v>
      </c>
      <c r="AY125">
        <v>0.47799999999999998</v>
      </c>
      <c r="AZ125">
        <v>0.49199999999999999</v>
      </c>
      <c r="BA125">
        <v>2018</v>
      </c>
    </row>
    <row r="126" spans="1:53" hidden="1">
      <c r="A126" t="s">
        <v>249</v>
      </c>
      <c r="B126" t="s">
        <v>198</v>
      </c>
      <c r="C126" t="s">
        <v>191</v>
      </c>
      <c r="D126" t="s">
        <v>147</v>
      </c>
      <c r="E126" t="s">
        <v>184</v>
      </c>
      <c r="F126" t="s">
        <v>152</v>
      </c>
      <c r="G126" t="s">
        <v>152</v>
      </c>
      <c r="H126" t="s">
        <v>152</v>
      </c>
      <c r="I126" t="s">
        <v>152</v>
      </c>
      <c r="J126" t="s">
        <v>152</v>
      </c>
      <c r="K126" t="s">
        <v>152</v>
      </c>
      <c r="L126" t="s">
        <v>152</v>
      </c>
      <c r="M126" t="s">
        <v>152</v>
      </c>
      <c r="N126" t="s">
        <v>152</v>
      </c>
      <c r="O126" t="s">
        <v>152</v>
      </c>
      <c r="P126" t="s">
        <v>152</v>
      </c>
      <c r="Q126" t="s">
        <v>152</v>
      </c>
      <c r="R126" t="s">
        <v>152</v>
      </c>
      <c r="S126" t="s">
        <v>152</v>
      </c>
      <c r="T126" t="s">
        <v>152</v>
      </c>
      <c r="U126">
        <v>0.217</v>
      </c>
      <c r="V126">
        <v>0.215</v>
      </c>
      <c r="W126">
        <v>0.20499999999999999</v>
      </c>
      <c r="X126">
        <v>0.21299999999999999</v>
      </c>
      <c r="Y126">
        <v>0.219</v>
      </c>
      <c r="Z126">
        <v>0.23499999999999999</v>
      </c>
      <c r="AA126">
        <v>0.246</v>
      </c>
      <c r="AB126">
        <v>0.251</v>
      </c>
      <c r="AC126">
        <v>0.26</v>
      </c>
      <c r="AD126">
        <v>0.25900000000000001</v>
      </c>
      <c r="AE126">
        <v>0.27200000000000002</v>
      </c>
      <c r="AF126">
        <v>0.28000000000000003</v>
      </c>
      <c r="AG126">
        <v>0.28199999999999997</v>
      </c>
      <c r="AH126">
        <v>0.28100000000000003</v>
      </c>
      <c r="AI126">
        <v>0.28599999999999998</v>
      </c>
      <c r="AJ126">
        <v>0.29599999999999999</v>
      </c>
      <c r="AK126">
        <v>0.312</v>
      </c>
      <c r="AL126">
        <v>0.312</v>
      </c>
      <c r="AM126">
        <v>0.30599999999999999</v>
      </c>
      <c r="AN126">
        <v>0.30399999999999999</v>
      </c>
      <c r="AO126">
        <v>0.32100000000000001</v>
      </c>
      <c r="AP126">
        <v>0.32700000000000001</v>
      </c>
      <c r="AQ126">
        <v>0.34300000000000003</v>
      </c>
      <c r="AR126" s="2">
        <v>0.35199999999999998</v>
      </c>
      <c r="AS126" s="2">
        <v>0.36199999999999999</v>
      </c>
      <c r="AT126" s="2">
        <v>0.36</v>
      </c>
      <c r="AU126" s="2">
        <v>0.36099999999999999</v>
      </c>
      <c r="AV126">
        <v>0.373</v>
      </c>
      <c r="AW126">
        <v>0.39400000000000002</v>
      </c>
      <c r="AX126">
        <v>0.41099999999999998</v>
      </c>
      <c r="AY126">
        <v>0.42299999999999999</v>
      </c>
      <c r="AZ126">
        <v>0.434</v>
      </c>
      <c r="BA126">
        <v>2018</v>
      </c>
    </row>
    <row r="127" spans="1:53" hidden="1">
      <c r="A127" t="s">
        <v>249</v>
      </c>
      <c r="B127" t="s">
        <v>197</v>
      </c>
      <c r="C127" t="s">
        <v>178</v>
      </c>
      <c r="E127" t="s">
        <v>196</v>
      </c>
      <c r="F127" t="s">
        <v>152</v>
      </c>
      <c r="G127" t="s">
        <v>152</v>
      </c>
      <c r="H127" t="s">
        <v>152</v>
      </c>
      <c r="I127" t="s">
        <v>152</v>
      </c>
      <c r="J127" t="s">
        <v>152</v>
      </c>
      <c r="K127" t="s">
        <v>152</v>
      </c>
      <c r="L127" t="s">
        <v>152</v>
      </c>
      <c r="M127" t="s">
        <v>152</v>
      </c>
      <c r="N127" t="s">
        <v>152</v>
      </c>
      <c r="O127" t="s">
        <v>152</v>
      </c>
      <c r="P127" t="s">
        <v>152</v>
      </c>
      <c r="Q127" t="s">
        <v>152</v>
      </c>
      <c r="R127" t="s">
        <v>152</v>
      </c>
      <c r="S127" t="s">
        <v>152</v>
      </c>
      <c r="T127" t="s">
        <v>152</v>
      </c>
      <c r="U127">
        <v>92.849000000000004</v>
      </c>
      <c r="V127">
        <v>94.491</v>
      </c>
      <c r="W127">
        <v>95.116</v>
      </c>
      <c r="X127">
        <v>98.063000000000002</v>
      </c>
      <c r="Y127">
        <v>97.147999999999996</v>
      </c>
      <c r="Z127">
        <v>98.17</v>
      </c>
      <c r="AA127">
        <v>99.328000000000003</v>
      </c>
      <c r="AB127">
        <v>99.352999999999994</v>
      </c>
      <c r="AC127">
        <v>98.959000000000003</v>
      </c>
      <c r="AD127">
        <v>100</v>
      </c>
      <c r="AE127">
        <v>102.08799999999999</v>
      </c>
      <c r="AF127">
        <v>103.539</v>
      </c>
      <c r="AG127">
        <v>106.938</v>
      </c>
      <c r="AH127">
        <v>112.045</v>
      </c>
      <c r="AI127">
        <v>118.154</v>
      </c>
      <c r="AJ127">
        <v>122.41200000000001</v>
      </c>
      <c r="AK127">
        <v>124.36499999999999</v>
      </c>
      <c r="AL127">
        <v>133.22300000000001</v>
      </c>
      <c r="AM127">
        <v>134.071</v>
      </c>
      <c r="AN127">
        <v>138.125</v>
      </c>
      <c r="AO127">
        <v>130.87299999999999</v>
      </c>
      <c r="AP127">
        <v>136.17099999999999</v>
      </c>
      <c r="AQ127">
        <v>146.34399999999999</v>
      </c>
      <c r="AR127" s="2">
        <v>160.08099999999999</v>
      </c>
      <c r="AS127" s="2">
        <v>162.49299999999999</v>
      </c>
      <c r="AT127" s="2">
        <v>163.273</v>
      </c>
      <c r="AU127" s="2">
        <v>167.43700000000001</v>
      </c>
      <c r="AV127">
        <v>171.85499999999999</v>
      </c>
      <c r="AW127">
        <v>176.36699999999999</v>
      </c>
      <c r="AX127">
        <v>180.97499999999999</v>
      </c>
      <c r="AY127">
        <v>185.52699999999999</v>
      </c>
      <c r="AZ127">
        <v>189.89099999999999</v>
      </c>
      <c r="BA127">
        <v>2018</v>
      </c>
    </row>
    <row r="128" spans="1:53" hidden="1">
      <c r="A128" t="s">
        <v>249</v>
      </c>
      <c r="B128" t="s">
        <v>195</v>
      </c>
      <c r="C128" t="s">
        <v>150</v>
      </c>
      <c r="D128" t="s">
        <v>190</v>
      </c>
      <c r="E128" t="s">
        <v>193</v>
      </c>
      <c r="F128" t="s">
        <v>152</v>
      </c>
      <c r="G128" t="s">
        <v>152</v>
      </c>
      <c r="H128" t="s">
        <v>152</v>
      </c>
      <c r="I128" t="s">
        <v>152</v>
      </c>
      <c r="J128" t="s">
        <v>152</v>
      </c>
      <c r="K128" t="s">
        <v>152</v>
      </c>
      <c r="L128" t="s">
        <v>152</v>
      </c>
      <c r="M128" t="s">
        <v>152</v>
      </c>
      <c r="N128" t="s">
        <v>152</v>
      </c>
      <c r="O128" t="s">
        <v>152</v>
      </c>
      <c r="P128" t="s">
        <v>152</v>
      </c>
      <c r="Q128" t="s">
        <v>152</v>
      </c>
      <c r="R128" t="s">
        <v>152</v>
      </c>
      <c r="S128" t="s">
        <v>152</v>
      </c>
      <c r="T128" t="s">
        <v>152</v>
      </c>
      <c r="U128" s="43">
        <v>2255.7959999999998</v>
      </c>
      <c r="V128" s="43">
        <v>2181.0309999999999</v>
      </c>
      <c r="W128" s="43">
        <v>2044.0319999999999</v>
      </c>
      <c r="X128" s="43">
        <v>2095.2049999999999</v>
      </c>
      <c r="Y128" s="43">
        <v>2122.1779999999999</v>
      </c>
      <c r="Z128" s="43">
        <v>2220.0459999999998</v>
      </c>
      <c r="AA128" s="43">
        <v>2272.5940000000001</v>
      </c>
      <c r="AB128" s="43">
        <v>2292.7710000000002</v>
      </c>
      <c r="AC128" s="43">
        <v>2335.9609999999998</v>
      </c>
      <c r="AD128" s="43">
        <v>2268.8969999999999</v>
      </c>
      <c r="AE128" s="43">
        <v>2321.9540000000002</v>
      </c>
      <c r="AF128" s="43">
        <v>2331.27</v>
      </c>
      <c r="AG128" s="43">
        <v>2297.9380000000001</v>
      </c>
      <c r="AH128" s="43">
        <v>2259.2469999999998</v>
      </c>
      <c r="AI128" s="43">
        <v>2294.509</v>
      </c>
      <c r="AJ128" s="43">
        <v>2358.7269999999999</v>
      </c>
      <c r="AK128" s="43">
        <v>2429.703</v>
      </c>
      <c r="AL128" s="43">
        <v>2380.1979999999999</v>
      </c>
      <c r="AM128" s="43">
        <v>2288.614</v>
      </c>
      <c r="AN128" s="43">
        <v>2231.9540000000002</v>
      </c>
      <c r="AO128" s="43">
        <v>2331.0509999999999</v>
      </c>
      <c r="AP128" s="43">
        <v>2347.944</v>
      </c>
      <c r="AQ128" s="43">
        <v>2406.7269999999999</v>
      </c>
      <c r="AR128" s="45">
        <v>2407.6260000000002</v>
      </c>
      <c r="AS128" s="45">
        <v>2432.279</v>
      </c>
      <c r="AT128" s="45">
        <v>2383.8989999999999</v>
      </c>
      <c r="AU128" s="45">
        <v>2302.4879999999998</v>
      </c>
      <c r="AV128" s="43">
        <v>2311.9789999999998</v>
      </c>
      <c r="AW128" s="43">
        <v>2382.8290000000002</v>
      </c>
      <c r="AX128" s="43">
        <v>2424.125</v>
      </c>
      <c r="AY128" s="43">
        <v>2439.2710000000002</v>
      </c>
      <c r="AZ128" s="43">
        <v>2449.6379999999999</v>
      </c>
      <c r="BA128">
        <v>2018</v>
      </c>
    </row>
    <row r="129" spans="1:53" hidden="1">
      <c r="A129" t="s">
        <v>249</v>
      </c>
      <c r="B129" t="s">
        <v>195</v>
      </c>
      <c r="C129" t="s">
        <v>194</v>
      </c>
      <c r="D129" t="s">
        <v>190</v>
      </c>
      <c r="E129" t="s">
        <v>193</v>
      </c>
      <c r="F129" t="s">
        <v>152</v>
      </c>
      <c r="G129" t="s">
        <v>152</v>
      </c>
      <c r="H129" t="s">
        <v>152</v>
      </c>
      <c r="I129" t="s">
        <v>152</v>
      </c>
      <c r="J129" t="s">
        <v>152</v>
      </c>
      <c r="K129" t="s">
        <v>152</v>
      </c>
      <c r="L129" t="s">
        <v>152</v>
      </c>
      <c r="M129" t="s">
        <v>152</v>
      </c>
      <c r="N129" t="s">
        <v>152</v>
      </c>
      <c r="O129" t="s">
        <v>152</v>
      </c>
      <c r="P129" t="s">
        <v>152</v>
      </c>
      <c r="Q129" t="s">
        <v>152</v>
      </c>
      <c r="R129" t="s">
        <v>152</v>
      </c>
      <c r="S129" t="s">
        <v>152</v>
      </c>
      <c r="T129" t="s">
        <v>152</v>
      </c>
      <c r="U129" s="43">
        <v>3084.6709999999998</v>
      </c>
      <c r="V129" s="43">
        <v>2982.4340000000002</v>
      </c>
      <c r="W129" s="43">
        <v>2795.0949999999998</v>
      </c>
      <c r="X129" s="43">
        <v>2865.0709999999999</v>
      </c>
      <c r="Y129" s="43">
        <v>2901.9549999999999</v>
      </c>
      <c r="Z129" s="43">
        <v>3035.7840000000001</v>
      </c>
      <c r="AA129" s="43">
        <v>3107.64</v>
      </c>
      <c r="AB129" s="43">
        <v>3135.232</v>
      </c>
      <c r="AC129" s="43">
        <v>3194.2910000000002</v>
      </c>
      <c r="AD129" s="43">
        <v>3102.585</v>
      </c>
      <c r="AE129" s="43">
        <v>3175.1379999999999</v>
      </c>
      <c r="AF129" s="43">
        <v>3187.8760000000002</v>
      </c>
      <c r="AG129" s="43">
        <v>3142.297</v>
      </c>
      <c r="AH129" s="43">
        <v>3089.3890000000001</v>
      </c>
      <c r="AI129" s="43">
        <v>3137.6080000000002</v>
      </c>
      <c r="AJ129" s="43">
        <v>3225.4229999999998</v>
      </c>
      <c r="AK129" s="43">
        <v>3322.4780000000001</v>
      </c>
      <c r="AL129" s="43">
        <v>3254.7829999999999</v>
      </c>
      <c r="AM129" s="43">
        <v>3129.547</v>
      </c>
      <c r="AN129" s="43">
        <v>3052.0680000000002</v>
      </c>
      <c r="AO129" s="43">
        <v>3187.578</v>
      </c>
      <c r="AP129" s="43">
        <v>3210.6770000000001</v>
      </c>
      <c r="AQ129" s="43">
        <v>3291.0590000000002</v>
      </c>
      <c r="AR129" s="45">
        <v>3292.288</v>
      </c>
      <c r="AS129" s="45">
        <v>3326</v>
      </c>
      <c r="AT129" s="45">
        <v>3259.8429999999998</v>
      </c>
      <c r="AU129" s="45">
        <v>3148.518</v>
      </c>
      <c r="AV129" s="43">
        <v>3161.4969999999998</v>
      </c>
      <c r="AW129" s="43">
        <v>3258.3809999999999</v>
      </c>
      <c r="AX129" s="43">
        <v>3314.85</v>
      </c>
      <c r="AY129" s="43">
        <v>3335.5619999999999</v>
      </c>
      <c r="AZ129" s="43">
        <v>3349.7379999999998</v>
      </c>
      <c r="BA129">
        <v>2018</v>
      </c>
    </row>
    <row r="130" spans="1:53" hidden="1">
      <c r="A130" t="s">
        <v>249</v>
      </c>
      <c r="B130" t="s">
        <v>192</v>
      </c>
      <c r="C130" t="s">
        <v>150</v>
      </c>
      <c r="D130" t="s">
        <v>190</v>
      </c>
      <c r="E130" t="s">
        <v>189</v>
      </c>
      <c r="F130" t="s">
        <v>152</v>
      </c>
      <c r="G130" t="s">
        <v>152</v>
      </c>
      <c r="H130" t="s">
        <v>152</v>
      </c>
      <c r="I130" t="s">
        <v>152</v>
      </c>
      <c r="J130" t="s">
        <v>152</v>
      </c>
      <c r="K130" t="s">
        <v>152</v>
      </c>
      <c r="L130" t="s">
        <v>152</v>
      </c>
      <c r="M130" t="s">
        <v>152</v>
      </c>
      <c r="N130" t="s">
        <v>152</v>
      </c>
      <c r="O130" t="s">
        <v>152</v>
      </c>
      <c r="P130" t="s">
        <v>152</v>
      </c>
      <c r="Q130" t="s">
        <v>152</v>
      </c>
      <c r="R130" t="s">
        <v>152</v>
      </c>
      <c r="S130" t="s">
        <v>152</v>
      </c>
      <c r="T130" t="s">
        <v>152</v>
      </c>
      <c r="U130" s="43">
        <v>2094.48</v>
      </c>
      <c r="V130" s="43">
        <v>2060.8739999999998</v>
      </c>
      <c r="W130" s="43">
        <v>1944.21</v>
      </c>
      <c r="X130" s="43">
        <v>2054.62</v>
      </c>
      <c r="Y130" s="43">
        <v>2061.643</v>
      </c>
      <c r="Z130" s="43">
        <v>2179.424</v>
      </c>
      <c r="AA130" s="43">
        <v>2257.3220000000001</v>
      </c>
      <c r="AB130" s="43">
        <v>2277.9459999999999</v>
      </c>
      <c r="AC130" s="43">
        <v>2311.6529999999998</v>
      </c>
      <c r="AD130" s="43">
        <v>2268.8969999999999</v>
      </c>
      <c r="AE130" s="43">
        <v>2370.444</v>
      </c>
      <c r="AF130" s="43">
        <v>2413.7779999999998</v>
      </c>
      <c r="AG130" s="43">
        <v>2457.377</v>
      </c>
      <c r="AH130" s="43">
        <v>2531.364</v>
      </c>
      <c r="AI130" s="43">
        <v>2711.0630000000001</v>
      </c>
      <c r="AJ130" s="43">
        <v>2887.3539999999998</v>
      </c>
      <c r="AK130" s="43">
        <v>3021.694</v>
      </c>
      <c r="AL130" s="43">
        <v>3170.962</v>
      </c>
      <c r="AM130" s="43">
        <v>3068.3710000000001</v>
      </c>
      <c r="AN130" s="43">
        <v>3082.895</v>
      </c>
      <c r="AO130" s="43">
        <v>3050.723</v>
      </c>
      <c r="AP130" s="43">
        <v>3197.2139999999999</v>
      </c>
      <c r="AQ130" s="43">
        <v>3522.1060000000002</v>
      </c>
      <c r="AR130" s="45">
        <v>3854.1410000000001</v>
      </c>
      <c r="AS130" s="45">
        <v>3952.2820000000002</v>
      </c>
      <c r="AT130" s="45">
        <v>3892.2689999999998</v>
      </c>
      <c r="AU130" s="45">
        <v>3855.223</v>
      </c>
      <c r="AV130" s="43">
        <v>3973.2539999999999</v>
      </c>
      <c r="AW130" s="43">
        <v>4202.5339999999997</v>
      </c>
      <c r="AX130" s="43">
        <v>4387.0720000000001</v>
      </c>
      <c r="AY130" s="43">
        <v>4525.5010000000002</v>
      </c>
      <c r="AZ130" s="43">
        <v>4651.6329999999998</v>
      </c>
      <c r="BA130">
        <v>2018</v>
      </c>
    </row>
    <row r="131" spans="1:53" hidden="1">
      <c r="A131" t="s">
        <v>249</v>
      </c>
      <c r="B131" t="s">
        <v>192</v>
      </c>
      <c r="C131" t="s">
        <v>148</v>
      </c>
      <c r="D131" t="s">
        <v>190</v>
      </c>
      <c r="E131" t="s">
        <v>189</v>
      </c>
      <c r="F131" t="s">
        <v>152</v>
      </c>
      <c r="G131" t="s">
        <v>152</v>
      </c>
      <c r="H131" t="s">
        <v>152</v>
      </c>
      <c r="I131" t="s">
        <v>152</v>
      </c>
      <c r="J131" t="s">
        <v>152</v>
      </c>
      <c r="K131" t="s">
        <v>152</v>
      </c>
      <c r="L131" t="s">
        <v>152</v>
      </c>
      <c r="M131" t="s">
        <v>152</v>
      </c>
      <c r="N131" t="s">
        <v>152</v>
      </c>
      <c r="O131" t="s">
        <v>152</v>
      </c>
      <c r="P131" t="s">
        <v>152</v>
      </c>
      <c r="Q131" t="s">
        <v>152</v>
      </c>
      <c r="R131" t="s">
        <v>152</v>
      </c>
      <c r="S131" t="s">
        <v>152</v>
      </c>
      <c r="T131" t="s">
        <v>152</v>
      </c>
      <c r="U131" s="43">
        <v>2094.48</v>
      </c>
      <c r="V131" s="43">
        <v>2060.8739999999998</v>
      </c>
      <c r="W131" s="43">
        <v>1944.21</v>
      </c>
      <c r="X131" s="43">
        <v>2054.62</v>
      </c>
      <c r="Y131" s="43">
        <v>2061.643</v>
      </c>
      <c r="Z131" s="43">
        <v>2179.424</v>
      </c>
      <c r="AA131" s="43">
        <v>2257.3220000000001</v>
      </c>
      <c r="AB131" s="43">
        <v>2277.9459999999999</v>
      </c>
      <c r="AC131" s="43">
        <v>2311.6529999999998</v>
      </c>
      <c r="AD131" s="43">
        <v>2268.8969999999999</v>
      </c>
      <c r="AE131" s="43">
        <v>2370.444</v>
      </c>
      <c r="AF131" s="43">
        <v>2413.7779999999998</v>
      </c>
      <c r="AG131" s="43">
        <v>2457.377</v>
      </c>
      <c r="AH131" s="43">
        <v>2531.364</v>
      </c>
      <c r="AI131" s="43">
        <v>2711.0630000000001</v>
      </c>
      <c r="AJ131" s="43">
        <v>2887.3539999999998</v>
      </c>
      <c r="AK131" s="43">
        <v>3021.694</v>
      </c>
      <c r="AL131" s="43">
        <v>3170.962</v>
      </c>
      <c r="AM131" s="43">
        <v>3068.3710000000001</v>
      </c>
      <c r="AN131" s="43">
        <v>3082.895</v>
      </c>
      <c r="AO131" s="43">
        <v>3050.723</v>
      </c>
      <c r="AP131" s="43">
        <v>3197.2139999999999</v>
      </c>
      <c r="AQ131" s="43">
        <v>3522.1060000000002</v>
      </c>
      <c r="AR131" s="45">
        <v>3854.1410000000001</v>
      </c>
      <c r="AS131" s="45">
        <v>3952.2820000000002</v>
      </c>
      <c r="AT131" s="45">
        <v>3892.2689999999998</v>
      </c>
      <c r="AU131" s="45">
        <v>3855.223</v>
      </c>
      <c r="AV131" s="43">
        <v>3973.2539999999999</v>
      </c>
      <c r="AW131" s="43">
        <v>4202.5339999999997</v>
      </c>
      <c r="AX131" s="43">
        <v>4387.0720000000001</v>
      </c>
      <c r="AY131" s="43">
        <v>4525.5010000000002</v>
      </c>
      <c r="AZ131" s="43">
        <v>4651.6329999999998</v>
      </c>
      <c r="BA131">
        <v>2018</v>
      </c>
    </row>
    <row r="132" spans="1:53" hidden="1">
      <c r="A132" t="s">
        <v>249</v>
      </c>
      <c r="B132" t="s">
        <v>192</v>
      </c>
      <c r="C132" t="s">
        <v>191</v>
      </c>
      <c r="D132" t="s">
        <v>190</v>
      </c>
      <c r="E132" t="s">
        <v>189</v>
      </c>
      <c r="F132" t="s">
        <v>152</v>
      </c>
      <c r="G132" t="s">
        <v>152</v>
      </c>
      <c r="H132" t="s">
        <v>152</v>
      </c>
      <c r="I132" t="s">
        <v>152</v>
      </c>
      <c r="J132" t="s">
        <v>152</v>
      </c>
      <c r="K132" t="s">
        <v>152</v>
      </c>
      <c r="L132" t="s">
        <v>152</v>
      </c>
      <c r="M132" t="s">
        <v>152</v>
      </c>
      <c r="N132" t="s">
        <v>152</v>
      </c>
      <c r="O132" t="s">
        <v>152</v>
      </c>
      <c r="P132" t="s">
        <v>152</v>
      </c>
      <c r="Q132" t="s">
        <v>152</v>
      </c>
      <c r="R132" t="s">
        <v>152</v>
      </c>
      <c r="S132" t="s">
        <v>152</v>
      </c>
      <c r="T132" t="s">
        <v>152</v>
      </c>
      <c r="U132" s="43">
        <v>2056.1999999999998</v>
      </c>
      <c r="V132" s="43">
        <v>2024.454</v>
      </c>
      <c r="W132" s="43">
        <v>1930.0039999999999</v>
      </c>
      <c r="X132" s="43">
        <v>2000.59</v>
      </c>
      <c r="Y132" s="43">
        <v>2054.8969999999999</v>
      </c>
      <c r="Z132" s="43">
        <v>2198.364</v>
      </c>
      <c r="AA132" s="43">
        <v>2301.0990000000002</v>
      </c>
      <c r="AB132" s="43">
        <v>2357.7130000000002</v>
      </c>
      <c r="AC132" s="43">
        <v>2449.5360000000001</v>
      </c>
      <c r="AD132" s="43">
        <v>2443.078</v>
      </c>
      <c r="AE132" s="43">
        <v>2578.6149999999998</v>
      </c>
      <c r="AF132" s="43">
        <v>2668.8470000000002</v>
      </c>
      <c r="AG132" s="43">
        <v>2701.7809999999999</v>
      </c>
      <c r="AH132" s="43">
        <v>2707.2289999999998</v>
      </c>
      <c r="AI132" s="43">
        <v>2767.1039999999998</v>
      </c>
      <c r="AJ132" s="43">
        <v>2878.741</v>
      </c>
      <c r="AK132" s="43">
        <v>3026.9769999999999</v>
      </c>
      <c r="AL132" s="43">
        <v>3020.7649999999999</v>
      </c>
      <c r="AM132" s="43">
        <v>2955.4009999999998</v>
      </c>
      <c r="AN132" s="43">
        <v>2936.127</v>
      </c>
      <c r="AO132" s="43">
        <v>3097.1660000000002</v>
      </c>
      <c r="AP132" s="43">
        <v>3150.87</v>
      </c>
      <c r="AQ132" s="43">
        <v>3291.0590000000002</v>
      </c>
      <c r="AR132" s="45">
        <v>3370.9349999999999</v>
      </c>
      <c r="AS132" s="45">
        <v>3466.3739999999998</v>
      </c>
      <c r="AT132" s="45">
        <v>3438.3670000000002</v>
      </c>
      <c r="AU132" s="45">
        <v>3440.6190000000001</v>
      </c>
      <c r="AV132" s="43">
        <v>3549.8910000000001</v>
      </c>
      <c r="AW132" s="43">
        <v>3745.7330000000002</v>
      </c>
      <c r="AX132" s="43">
        <v>3897.5050000000001</v>
      </c>
      <c r="AY132" s="43">
        <v>4007.0509999999999</v>
      </c>
      <c r="AZ132" s="43">
        <v>4107.4679999999998</v>
      </c>
      <c r="BA132">
        <v>2018</v>
      </c>
    </row>
    <row r="133" spans="1:53" hidden="1">
      <c r="A133" t="s">
        <v>249</v>
      </c>
      <c r="B133" t="s">
        <v>188</v>
      </c>
      <c r="C133" t="s">
        <v>187</v>
      </c>
      <c r="E133" t="s">
        <v>184</v>
      </c>
      <c r="F133" t="s">
        <v>152</v>
      </c>
      <c r="G133" t="s">
        <v>152</v>
      </c>
      <c r="H133" t="s">
        <v>152</v>
      </c>
      <c r="I133" t="s">
        <v>152</v>
      </c>
      <c r="J133" t="s">
        <v>152</v>
      </c>
      <c r="K133" t="s">
        <v>152</v>
      </c>
      <c r="L133" t="s">
        <v>152</v>
      </c>
      <c r="M133" t="s">
        <v>152</v>
      </c>
      <c r="N133" t="s">
        <v>152</v>
      </c>
      <c r="O133" t="s">
        <v>152</v>
      </c>
      <c r="P133" t="s">
        <v>152</v>
      </c>
      <c r="Q133" t="s">
        <v>152</v>
      </c>
      <c r="R133" t="s">
        <v>152</v>
      </c>
      <c r="S133" t="s">
        <v>152</v>
      </c>
      <c r="T133" t="s">
        <v>152</v>
      </c>
      <c r="U133">
        <v>1E-3</v>
      </c>
      <c r="V133">
        <v>1E-3</v>
      </c>
      <c r="W133" t="s">
        <v>203</v>
      </c>
      <c r="X133" t="s">
        <v>203</v>
      </c>
      <c r="Y133" t="s">
        <v>203</v>
      </c>
      <c r="Z133" t="s">
        <v>203</v>
      </c>
      <c r="AA133" t="s">
        <v>203</v>
      </c>
      <c r="AB133" t="s">
        <v>203</v>
      </c>
      <c r="AC133" t="s">
        <v>203</v>
      </c>
      <c r="AD133" t="s">
        <v>203</v>
      </c>
      <c r="AE133" t="s">
        <v>203</v>
      </c>
      <c r="AF133" t="s">
        <v>203</v>
      </c>
      <c r="AG133" t="s">
        <v>203</v>
      </c>
      <c r="AH133" t="s">
        <v>203</v>
      </c>
      <c r="AI133" t="s">
        <v>203</v>
      </c>
      <c r="AJ133" t="s">
        <v>203</v>
      </c>
      <c r="AK133" t="s">
        <v>203</v>
      </c>
      <c r="AL133" t="s">
        <v>203</v>
      </c>
      <c r="AM133" t="s">
        <v>203</v>
      </c>
      <c r="AN133" t="s">
        <v>203</v>
      </c>
      <c r="AO133" t="s">
        <v>203</v>
      </c>
      <c r="AP133" t="s">
        <v>203</v>
      </c>
      <c r="AQ133" t="s">
        <v>203</v>
      </c>
      <c r="AR133" s="2" t="s">
        <v>203</v>
      </c>
      <c r="AS133" s="2" t="s">
        <v>203</v>
      </c>
      <c r="AT133" s="2" t="s">
        <v>203</v>
      </c>
      <c r="AU133" s="2" t="s">
        <v>203</v>
      </c>
      <c r="AV133" t="s">
        <v>203</v>
      </c>
      <c r="AW133" t="s">
        <v>203</v>
      </c>
      <c r="AX133" t="s">
        <v>203</v>
      </c>
      <c r="AY133" t="s">
        <v>203</v>
      </c>
      <c r="AZ133" t="s">
        <v>203</v>
      </c>
      <c r="BA133">
        <v>2018</v>
      </c>
    </row>
    <row r="134" spans="1:53" hidden="1">
      <c r="A134" t="s">
        <v>249</v>
      </c>
      <c r="B134" t="s">
        <v>186</v>
      </c>
      <c r="C134" t="s">
        <v>185</v>
      </c>
      <c r="E134" t="s">
        <v>184</v>
      </c>
      <c r="F134" t="s">
        <v>152</v>
      </c>
      <c r="G134" t="s">
        <v>152</v>
      </c>
      <c r="H134" t="s">
        <v>152</v>
      </c>
      <c r="I134" t="s">
        <v>152</v>
      </c>
      <c r="J134" t="s">
        <v>152</v>
      </c>
      <c r="K134" t="s">
        <v>152</v>
      </c>
      <c r="L134" t="s">
        <v>152</v>
      </c>
      <c r="M134" t="s">
        <v>152</v>
      </c>
      <c r="N134" t="s">
        <v>152</v>
      </c>
      <c r="O134" t="s">
        <v>152</v>
      </c>
      <c r="P134" t="s">
        <v>152</v>
      </c>
      <c r="Q134" t="s">
        <v>152</v>
      </c>
      <c r="R134" t="s">
        <v>152</v>
      </c>
      <c r="S134" t="s">
        <v>152</v>
      </c>
      <c r="T134" t="s">
        <v>152</v>
      </c>
      <c r="U134">
        <v>1.0189999999999999</v>
      </c>
      <c r="V134">
        <v>1.018</v>
      </c>
      <c r="W134">
        <v>1.0069999999999999</v>
      </c>
      <c r="X134">
        <v>1.0269999999999999</v>
      </c>
      <c r="Y134">
        <v>1.0029999999999999</v>
      </c>
      <c r="Z134">
        <v>0.99099999999999999</v>
      </c>
      <c r="AA134">
        <v>0.98099999999999998</v>
      </c>
      <c r="AB134">
        <v>0.96599999999999997</v>
      </c>
      <c r="AC134">
        <v>0.94399999999999995</v>
      </c>
      <c r="AD134">
        <v>0.92900000000000005</v>
      </c>
      <c r="AE134">
        <v>0.91900000000000004</v>
      </c>
      <c r="AF134">
        <v>0.90400000000000003</v>
      </c>
      <c r="AG134">
        <v>0.91</v>
      </c>
      <c r="AH134">
        <v>0.93500000000000005</v>
      </c>
      <c r="AI134">
        <v>0.98</v>
      </c>
      <c r="AJ134">
        <v>1.0029999999999999</v>
      </c>
      <c r="AK134">
        <v>0.998</v>
      </c>
      <c r="AL134">
        <v>1.05</v>
      </c>
      <c r="AM134">
        <v>1.038</v>
      </c>
      <c r="AN134">
        <v>1.05</v>
      </c>
      <c r="AO134">
        <v>0.98499999999999999</v>
      </c>
      <c r="AP134">
        <v>1.0149999999999999</v>
      </c>
      <c r="AQ134">
        <v>1.07</v>
      </c>
      <c r="AR134" s="2">
        <v>1.143</v>
      </c>
      <c r="AS134" s="2">
        <v>1.1399999999999999</v>
      </c>
      <c r="AT134" s="2">
        <v>1.1319999999999999</v>
      </c>
      <c r="AU134" s="2">
        <v>1.121</v>
      </c>
      <c r="AV134">
        <v>1.119</v>
      </c>
      <c r="AW134">
        <v>1.1220000000000001</v>
      </c>
      <c r="AX134">
        <v>1.1259999999999999</v>
      </c>
      <c r="AY134">
        <v>1.129</v>
      </c>
      <c r="AZ134">
        <v>1.1319999999999999</v>
      </c>
      <c r="BA134">
        <v>2018</v>
      </c>
    </row>
    <row r="135" spans="1:53" hidden="1">
      <c r="A135" t="s">
        <v>249</v>
      </c>
      <c r="B135" t="s">
        <v>183</v>
      </c>
      <c r="C135" t="s">
        <v>144</v>
      </c>
    </row>
    <row r="136" spans="1:53" hidden="1">
      <c r="A136" t="s">
        <v>249</v>
      </c>
      <c r="B136" t="s">
        <v>181</v>
      </c>
      <c r="C136" t="s">
        <v>144</v>
      </c>
    </row>
    <row r="137" spans="1:53" hidden="1">
      <c r="A137" t="s">
        <v>249</v>
      </c>
      <c r="B137" t="s">
        <v>180</v>
      </c>
      <c r="C137" t="s">
        <v>178</v>
      </c>
      <c r="E137" t="s">
        <v>253</v>
      </c>
      <c r="F137" t="s">
        <v>152</v>
      </c>
      <c r="G137" t="s">
        <v>152</v>
      </c>
      <c r="H137" t="s">
        <v>152</v>
      </c>
      <c r="I137" t="s">
        <v>152</v>
      </c>
      <c r="J137" t="s">
        <v>152</v>
      </c>
      <c r="K137" t="s">
        <v>152</v>
      </c>
      <c r="L137" t="s">
        <v>152</v>
      </c>
      <c r="M137" t="s">
        <v>152</v>
      </c>
      <c r="N137" t="s">
        <v>152</v>
      </c>
      <c r="O137" t="s">
        <v>152</v>
      </c>
      <c r="P137" t="s">
        <v>152</v>
      </c>
      <c r="Q137" t="s">
        <v>152</v>
      </c>
      <c r="R137" t="s">
        <v>152</v>
      </c>
      <c r="S137" t="s">
        <v>152</v>
      </c>
      <c r="T137" t="s">
        <v>152</v>
      </c>
      <c r="U137">
        <v>73.695999999999998</v>
      </c>
      <c r="V137">
        <v>75.756</v>
      </c>
      <c r="W137">
        <v>77.777000000000001</v>
      </c>
      <c r="X137">
        <v>79.046000000000006</v>
      </c>
      <c r="Y137">
        <v>80.563000000000002</v>
      </c>
      <c r="Z137">
        <v>82.045000000000002</v>
      </c>
      <c r="AA137">
        <v>83.126000000000005</v>
      </c>
      <c r="AB137">
        <v>82.992999999999995</v>
      </c>
      <c r="AC137">
        <v>82.79</v>
      </c>
      <c r="AD137">
        <v>84.234999999999999</v>
      </c>
      <c r="AE137">
        <v>87.677999999999997</v>
      </c>
      <c r="AF137">
        <v>91.531999999999996</v>
      </c>
      <c r="AG137">
        <v>94.863</v>
      </c>
      <c r="AH137">
        <v>101.098</v>
      </c>
      <c r="AI137">
        <v>109.34099999999999</v>
      </c>
      <c r="AJ137">
        <v>113.297</v>
      </c>
      <c r="AK137">
        <v>117.66</v>
      </c>
      <c r="AL137">
        <v>125.075</v>
      </c>
      <c r="AM137">
        <v>127.749</v>
      </c>
      <c r="AN137">
        <v>128.67400000000001</v>
      </c>
      <c r="AO137">
        <v>128.71700000000001</v>
      </c>
      <c r="AP137">
        <v>127.53700000000001</v>
      </c>
      <c r="AQ137">
        <v>127.66200000000001</v>
      </c>
      <c r="AR137" s="2">
        <v>129.50899999999999</v>
      </c>
      <c r="AS137" s="2">
        <v>131.46100000000001</v>
      </c>
      <c r="AT137" s="2">
        <v>132.09200000000001</v>
      </c>
      <c r="AU137" s="2">
        <v>135.46100000000001</v>
      </c>
      <c r="AV137">
        <v>139.035</v>
      </c>
      <c r="AW137">
        <v>142.68600000000001</v>
      </c>
      <c r="AX137">
        <v>146.41399999999999</v>
      </c>
      <c r="AY137">
        <v>150.096</v>
      </c>
      <c r="AZ137">
        <v>153.626</v>
      </c>
      <c r="BA137">
        <v>2018</v>
      </c>
    </row>
    <row r="138" spans="1:53" hidden="1">
      <c r="A138" t="s">
        <v>249</v>
      </c>
      <c r="B138" t="s">
        <v>180</v>
      </c>
      <c r="C138" t="s">
        <v>170</v>
      </c>
      <c r="E138" t="s">
        <v>179</v>
      </c>
      <c r="F138" t="s">
        <v>152</v>
      </c>
      <c r="G138" t="s">
        <v>152</v>
      </c>
      <c r="H138" t="s">
        <v>152</v>
      </c>
      <c r="I138" t="s">
        <v>152</v>
      </c>
      <c r="J138" t="s">
        <v>152</v>
      </c>
      <c r="K138" t="s">
        <v>152</v>
      </c>
      <c r="L138" t="s">
        <v>152</v>
      </c>
      <c r="M138" t="s">
        <v>152</v>
      </c>
      <c r="N138" t="s">
        <v>152</v>
      </c>
      <c r="O138" t="s">
        <v>152</v>
      </c>
      <c r="P138" t="s">
        <v>152</v>
      </c>
      <c r="Q138" t="s">
        <v>152</v>
      </c>
      <c r="R138" t="s">
        <v>152</v>
      </c>
      <c r="S138" t="s">
        <v>152</v>
      </c>
      <c r="T138" t="s">
        <v>152</v>
      </c>
      <c r="U138" t="s">
        <v>152</v>
      </c>
      <c r="V138">
        <v>2.7959999999999998</v>
      </c>
      <c r="W138">
        <v>2.6669999999999998</v>
      </c>
      <c r="X138">
        <v>1.633</v>
      </c>
      <c r="Y138">
        <v>1.919</v>
      </c>
      <c r="Z138">
        <v>1.839</v>
      </c>
      <c r="AA138">
        <v>1.3169999999999999</v>
      </c>
      <c r="AB138">
        <v>-0.159</v>
      </c>
      <c r="AC138">
        <v>-0.245</v>
      </c>
      <c r="AD138">
        <v>1.7450000000000001</v>
      </c>
      <c r="AE138">
        <v>4.0869999999999997</v>
      </c>
      <c r="AF138">
        <v>4.3959999999999999</v>
      </c>
      <c r="AG138">
        <v>3.6389999999999998</v>
      </c>
      <c r="AH138">
        <v>6.5720000000000001</v>
      </c>
      <c r="AI138">
        <v>8.1539999999999999</v>
      </c>
      <c r="AJ138">
        <v>3.6179999999999999</v>
      </c>
      <c r="AK138">
        <v>3.851</v>
      </c>
      <c r="AL138">
        <v>6.3019999999999996</v>
      </c>
      <c r="AM138">
        <v>2.1379999999999999</v>
      </c>
      <c r="AN138">
        <v>0.72399999999999998</v>
      </c>
      <c r="AO138">
        <v>3.4000000000000002E-2</v>
      </c>
      <c r="AP138">
        <v>-0.91600000000000004</v>
      </c>
      <c r="AQ138">
        <v>9.8000000000000004E-2</v>
      </c>
      <c r="AR138" s="2">
        <v>1.4470000000000001</v>
      </c>
      <c r="AS138" s="2">
        <v>1.5069999999999999</v>
      </c>
      <c r="AT138" s="2">
        <v>0.48</v>
      </c>
      <c r="AU138" s="2">
        <v>2.5499999999999998</v>
      </c>
      <c r="AV138">
        <v>2.6379999999999999</v>
      </c>
      <c r="AW138">
        <v>2.6259999999999999</v>
      </c>
      <c r="AX138">
        <v>2.613</v>
      </c>
      <c r="AY138">
        <v>2.5150000000000001</v>
      </c>
      <c r="AZ138">
        <v>2.3519999999999999</v>
      </c>
      <c r="BA138">
        <v>2018</v>
      </c>
    </row>
    <row r="139" spans="1:53" hidden="1">
      <c r="A139" t="s">
        <v>249</v>
      </c>
      <c r="B139" t="s">
        <v>176</v>
      </c>
      <c r="C139" t="s">
        <v>178</v>
      </c>
      <c r="E139" t="s">
        <v>253</v>
      </c>
      <c r="F139" t="s">
        <v>152</v>
      </c>
      <c r="G139" t="s">
        <v>152</v>
      </c>
      <c r="H139" t="s">
        <v>152</v>
      </c>
      <c r="I139" t="s">
        <v>152</v>
      </c>
      <c r="J139" t="s">
        <v>152</v>
      </c>
      <c r="K139" t="s">
        <v>152</v>
      </c>
      <c r="L139" t="s">
        <v>152</v>
      </c>
      <c r="M139" t="s">
        <v>152</v>
      </c>
      <c r="N139" t="s">
        <v>152</v>
      </c>
      <c r="O139" t="s">
        <v>152</v>
      </c>
      <c r="P139" t="s">
        <v>152</v>
      </c>
      <c r="Q139" t="s">
        <v>152</v>
      </c>
      <c r="R139" t="s">
        <v>152</v>
      </c>
      <c r="S139" t="s">
        <v>152</v>
      </c>
      <c r="T139" t="s">
        <v>152</v>
      </c>
      <c r="U139" t="s">
        <v>152</v>
      </c>
      <c r="V139" t="s">
        <v>152</v>
      </c>
      <c r="W139" t="s">
        <v>152</v>
      </c>
      <c r="X139" t="s">
        <v>152</v>
      </c>
      <c r="Y139">
        <v>81.355999999999995</v>
      </c>
      <c r="Z139">
        <v>83.531999999999996</v>
      </c>
      <c r="AA139">
        <v>83.028000000000006</v>
      </c>
      <c r="AB139">
        <v>82.703999999999994</v>
      </c>
      <c r="AC139">
        <v>83.599000000000004</v>
      </c>
      <c r="AD139">
        <v>86.272999999999996</v>
      </c>
      <c r="AE139">
        <v>89.644999999999996</v>
      </c>
      <c r="AF139">
        <v>94.006</v>
      </c>
      <c r="AG139">
        <v>97.305000000000007</v>
      </c>
      <c r="AH139">
        <v>107.90600000000001</v>
      </c>
      <c r="AI139">
        <v>112.065</v>
      </c>
      <c r="AJ139">
        <v>115.032</v>
      </c>
      <c r="AK139">
        <v>123.732</v>
      </c>
      <c r="AL139">
        <v>126.828</v>
      </c>
      <c r="AM139">
        <v>128.048</v>
      </c>
      <c r="AN139">
        <v>128.90100000000001</v>
      </c>
      <c r="AO139">
        <v>128.04400000000001</v>
      </c>
      <c r="AP139">
        <v>127.096</v>
      </c>
      <c r="AQ139">
        <v>128.393</v>
      </c>
      <c r="AR139" s="2">
        <v>131.488</v>
      </c>
      <c r="AS139" s="2">
        <v>133.46899999999999</v>
      </c>
      <c r="AT139" s="2">
        <v>134.11000000000001</v>
      </c>
      <c r="AU139" s="2">
        <v>137.53100000000001</v>
      </c>
      <c r="AV139">
        <v>141.15899999999999</v>
      </c>
      <c r="AW139">
        <v>144.86600000000001</v>
      </c>
      <c r="AX139">
        <v>148.65100000000001</v>
      </c>
      <c r="AY139">
        <v>152.38900000000001</v>
      </c>
      <c r="AZ139">
        <v>155.97300000000001</v>
      </c>
      <c r="BA139">
        <v>2018</v>
      </c>
    </row>
    <row r="140" spans="1:53" hidden="1">
      <c r="A140" t="s">
        <v>249</v>
      </c>
      <c r="B140" t="s">
        <v>176</v>
      </c>
      <c r="C140" t="s">
        <v>170</v>
      </c>
      <c r="E140" t="s">
        <v>175</v>
      </c>
      <c r="F140" t="s">
        <v>152</v>
      </c>
      <c r="G140" t="s">
        <v>152</v>
      </c>
      <c r="H140" t="s">
        <v>152</v>
      </c>
      <c r="I140" t="s">
        <v>152</v>
      </c>
      <c r="J140" t="s">
        <v>152</v>
      </c>
      <c r="K140" t="s">
        <v>152</v>
      </c>
      <c r="L140" t="s">
        <v>152</v>
      </c>
      <c r="M140" t="s">
        <v>152</v>
      </c>
      <c r="N140" t="s">
        <v>152</v>
      </c>
      <c r="O140" t="s">
        <v>152</v>
      </c>
      <c r="P140" t="s">
        <v>152</v>
      </c>
      <c r="Q140" t="s">
        <v>152</v>
      </c>
      <c r="R140" t="s">
        <v>152</v>
      </c>
      <c r="S140" t="s">
        <v>152</v>
      </c>
      <c r="T140" t="s">
        <v>152</v>
      </c>
      <c r="U140" t="s">
        <v>152</v>
      </c>
      <c r="V140" t="s">
        <v>152</v>
      </c>
      <c r="W140" t="s">
        <v>152</v>
      </c>
      <c r="X140" t="s">
        <v>152</v>
      </c>
      <c r="Y140" t="s">
        <v>152</v>
      </c>
      <c r="Z140">
        <v>2.6749999999999998</v>
      </c>
      <c r="AA140">
        <v>-0.60299999999999998</v>
      </c>
      <c r="AB140">
        <v>-0.39</v>
      </c>
      <c r="AC140">
        <v>1.0820000000000001</v>
      </c>
      <c r="AD140">
        <v>3.1989999999999998</v>
      </c>
      <c r="AE140">
        <v>3.9079999999999999</v>
      </c>
      <c r="AF140">
        <v>4.8650000000000002</v>
      </c>
      <c r="AG140">
        <v>3.5089999999999999</v>
      </c>
      <c r="AH140">
        <v>10.894</v>
      </c>
      <c r="AI140">
        <v>3.8540000000000001</v>
      </c>
      <c r="AJ140">
        <v>2.6480000000000001</v>
      </c>
      <c r="AK140">
        <v>7.5629999999999997</v>
      </c>
      <c r="AL140">
        <v>2.5019999999999998</v>
      </c>
      <c r="AM140">
        <v>0.96199999999999997</v>
      </c>
      <c r="AN140">
        <v>0.66600000000000004</v>
      </c>
      <c r="AO140">
        <v>-0.66500000000000004</v>
      </c>
      <c r="AP140">
        <v>-0.74099999999999999</v>
      </c>
      <c r="AQ140">
        <v>1.0209999999999999</v>
      </c>
      <c r="AR140" s="2">
        <v>2.41</v>
      </c>
      <c r="AS140" s="2">
        <v>1.5069999999999999</v>
      </c>
      <c r="AT140" s="2">
        <v>0.48</v>
      </c>
      <c r="AU140" s="2">
        <v>2.5499999999999998</v>
      </c>
      <c r="AV140">
        <v>2.6379999999999999</v>
      </c>
      <c r="AW140">
        <v>2.6259999999999999</v>
      </c>
      <c r="AX140">
        <v>2.613</v>
      </c>
      <c r="AY140">
        <v>2.5150000000000001</v>
      </c>
      <c r="AZ140">
        <v>2.3519999999999999</v>
      </c>
      <c r="BA140">
        <v>2018</v>
      </c>
    </row>
    <row r="141" spans="1:53" hidden="1">
      <c r="A141" t="s">
        <v>249</v>
      </c>
      <c r="B141" t="s">
        <v>174</v>
      </c>
      <c r="C141" t="s">
        <v>170</v>
      </c>
    </row>
    <row r="142" spans="1:53" hidden="1">
      <c r="A142" t="s">
        <v>249</v>
      </c>
      <c r="B142" t="s">
        <v>173</v>
      </c>
      <c r="C142" t="s">
        <v>170</v>
      </c>
    </row>
    <row r="143" spans="1:53" hidden="1">
      <c r="A143" t="s">
        <v>249</v>
      </c>
      <c r="B143" t="s">
        <v>172</v>
      </c>
      <c r="C143" t="s">
        <v>170</v>
      </c>
    </row>
    <row r="144" spans="1:53" hidden="1">
      <c r="A144" t="s">
        <v>249</v>
      </c>
      <c r="B144" t="s">
        <v>171</v>
      </c>
      <c r="C144" t="s">
        <v>170</v>
      </c>
    </row>
    <row r="145" spans="1:53" hidden="1">
      <c r="A145" t="s">
        <v>249</v>
      </c>
      <c r="B145" t="s">
        <v>169</v>
      </c>
      <c r="C145" t="s">
        <v>168</v>
      </c>
    </row>
    <row r="146" spans="1:53" hidden="1">
      <c r="A146" t="s">
        <v>249</v>
      </c>
      <c r="B146" t="s">
        <v>167</v>
      </c>
      <c r="C146" t="s">
        <v>166</v>
      </c>
      <c r="D146" t="s">
        <v>165</v>
      </c>
      <c r="E146" t="s">
        <v>252</v>
      </c>
      <c r="F146" t="s">
        <v>152</v>
      </c>
      <c r="G146" t="s">
        <v>152</v>
      </c>
      <c r="H146" t="s">
        <v>152</v>
      </c>
      <c r="I146" t="s">
        <v>152</v>
      </c>
      <c r="J146" t="s">
        <v>152</v>
      </c>
      <c r="K146" t="s">
        <v>152</v>
      </c>
      <c r="L146" t="s">
        <v>152</v>
      </c>
      <c r="M146" t="s">
        <v>152</v>
      </c>
      <c r="N146" t="s">
        <v>152</v>
      </c>
      <c r="O146" t="s">
        <v>152</v>
      </c>
      <c r="P146" t="s">
        <v>152</v>
      </c>
      <c r="Q146" t="s">
        <v>152</v>
      </c>
      <c r="R146" t="s">
        <v>152</v>
      </c>
      <c r="S146" t="s">
        <v>152</v>
      </c>
      <c r="T146" t="s">
        <v>152</v>
      </c>
      <c r="U146">
        <v>0.106</v>
      </c>
      <c r="V146">
        <v>0.106</v>
      </c>
      <c r="W146">
        <v>0.106</v>
      </c>
      <c r="X146">
        <v>0.107</v>
      </c>
      <c r="Y146">
        <v>0.107</v>
      </c>
      <c r="Z146">
        <v>0.107</v>
      </c>
      <c r="AA146">
        <v>0.107</v>
      </c>
      <c r="AB146">
        <v>0.106</v>
      </c>
      <c r="AC146">
        <v>0.106</v>
      </c>
      <c r="AD146">
        <v>0.106</v>
      </c>
      <c r="AE146">
        <v>0.106</v>
      </c>
      <c r="AF146">
        <v>0.105</v>
      </c>
      <c r="AG146">
        <v>0.104</v>
      </c>
      <c r="AH146">
        <v>0.104</v>
      </c>
      <c r="AI146">
        <v>0.10299999999999999</v>
      </c>
      <c r="AJ146">
        <v>0.10299999999999999</v>
      </c>
      <c r="AK146">
        <v>0.10299999999999999</v>
      </c>
      <c r="AL146">
        <v>0.10299999999999999</v>
      </c>
      <c r="AM146">
        <v>0.10299999999999999</v>
      </c>
      <c r="AN146">
        <v>0.104</v>
      </c>
      <c r="AO146">
        <v>0.104</v>
      </c>
      <c r="AP146">
        <v>0.104</v>
      </c>
      <c r="AQ146">
        <v>0.104</v>
      </c>
      <c r="AR146" s="2">
        <v>0.104</v>
      </c>
      <c r="AS146" s="2">
        <v>0.104</v>
      </c>
      <c r="AT146" s="2">
        <v>0.105</v>
      </c>
      <c r="AU146" s="2">
        <v>0.105</v>
      </c>
      <c r="AV146">
        <v>0.105</v>
      </c>
      <c r="AW146">
        <v>0.105</v>
      </c>
      <c r="AX146">
        <v>0.105</v>
      </c>
      <c r="AY146">
        <v>0.106</v>
      </c>
      <c r="AZ146">
        <v>0.106</v>
      </c>
      <c r="BA146">
        <v>2018</v>
      </c>
    </row>
    <row r="147" spans="1:53" hidden="1">
      <c r="A147" t="s">
        <v>249</v>
      </c>
      <c r="B147" t="s">
        <v>163</v>
      </c>
      <c r="C147" t="s">
        <v>150</v>
      </c>
      <c r="D147" t="s">
        <v>147</v>
      </c>
      <c r="E147" t="s">
        <v>251</v>
      </c>
      <c r="F147" t="s">
        <v>152</v>
      </c>
      <c r="G147" t="s">
        <v>152</v>
      </c>
      <c r="H147" t="s">
        <v>152</v>
      </c>
      <c r="I147" t="s">
        <v>152</v>
      </c>
      <c r="J147" t="s">
        <v>152</v>
      </c>
      <c r="K147" t="s">
        <v>152</v>
      </c>
      <c r="L147" t="s">
        <v>152</v>
      </c>
      <c r="M147" t="s">
        <v>152</v>
      </c>
      <c r="N147" t="s">
        <v>152</v>
      </c>
      <c r="O147" t="s">
        <v>152</v>
      </c>
      <c r="P147" t="s">
        <v>152</v>
      </c>
      <c r="Q147" t="s">
        <v>152</v>
      </c>
      <c r="R147" t="s">
        <v>152</v>
      </c>
      <c r="S147" t="s">
        <v>152</v>
      </c>
      <c r="T147" t="s">
        <v>152</v>
      </c>
      <c r="U147">
        <v>0.17</v>
      </c>
      <c r="V147">
        <v>0.16300000000000001</v>
      </c>
      <c r="W147">
        <v>0.13900000000000001</v>
      </c>
      <c r="X147">
        <v>0.152</v>
      </c>
      <c r="Y147">
        <v>0.14899999999999999</v>
      </c>
      <c r="Z147">
        <v>0.14899999999999999</v>
      </c>
      <c r="AA147">
        <v>0.14099999999999999</v>
      </c>
      <c r="AB147">
        <v>0.16</v>
      </c>
      <c r="AC147">
        <v>0.17</v>
      </c>
      <c r="AD147">
        <v>0.13300000000000001</v>
      </c>
      <c r="AE147">
        <v>0.13500000000000001</v>
      </c>
      <c r="AF147">
        <v>0.13900000000000001</v>
      </c>
      <c r="AG147">
        <v>0.14299999999999999</v>
      </c>
      <c r="AH147">
        <v>0.152</v>
      </c>
      <c r="AI147">
        <v>0.183</v>
      </c>
      <c r="AJ147">
        <v>0.20100000000000001</v>
      </c>
      <c r="AK147">
        <v>0.20100000000000001</v>
      </c>
      <c r="AL147">
        <v>0.216</v>
      </c>
      <c r="AM147">
        <v>0.19800000000000001</v>
      </c>
      <c r="AN147">
        <v>0.20899999999999999</v>
      </c>
      <c r="AO147">
        <v>0.20899999999999999</v>
      </c>
      <c r="AP147">
        <v>0.22900000000000001</v>
      </c>
      <c r="AQ147">
        <v>0.28699999999999998</v>
      </c>
      <c r="AR147" s="2">
        <v>0.32</v>
      </c>
      <c r="AS147" s="2">
        <v>0.32100000000000001</v>
      </c>
      <c r="AT147" s="2">
        <v>0.28199999999999997</v>
      </c>
      <c r="AU147" s="2">
        <v>0.29399999999999998</v>
      </c>
      <c r="AV147">
        <v>0.28199999999999997</v>
      </c>
      <c r="AW147">
        <v>0.28599999999999998</v>
      </c>
      <c r="AX147">
        <v>0.26500000000000001</v>
      </c>
      <c r="AY147">
        <v>0.26100000000000001</v>
      </c>
      <c r="AZ147">
        <v>0.26900000000000002</v>
      </c>
      <c r="BA147">
        <v>2018</v>
      </c>
    </row>
    <row r="148" spans="1:53" hidden="1">
      <c r="A148" t="s">
        <v>249</v>
      </c>
      <c r="B148" t="s">
        <v>163</v>
      </c>
      <c r="C148" t="s">
        <v>144</v>
      </c>
      <c r="E148" t="s">
        <v>162</v>
      </c>
      <c r="F148" t="s">
        <v>152</v>
      </c>
      <c r="G148" t="s">
        <v>152</v>
      </c>
      <c r="H148" t="s">
        <v>152</v>
      </c>
      <c r="I148" t="s">
        <v>152</v>
      </c>
      <c r="J148" t="s">
        <v>152</v>
      </c>
      <c r="K148" t="s">
        <v>152</v>
      </c>
      <c r="L148" t="s">
        <v>152</v>
      </c>
      <c r="M148" t="s">
        <v>152</v>
      </c>
      <c r="N148" t="s">
        <v>152</v>
      </c>
      <c r="O148" t="s">
        <v>152</v>
      </c>
      <c r="P148" t="s">
        <v>152</v>
      </c>
      <c r="Q148" t="s">
        <v>152</v>
      </c>
      <c r="R148" t="s">
        <v>152</v>
      </c>
      <c r="S148" t="s">
        <v>152</v>
      </c>
      <c r="T148" t="s">
        <v>152</v>
      </c>
      <c r="U148">
        <v>76.897999999999996</v>
      </c>
      <c r="V148">
        <v>74.555999999999997</v>
      </c>
      <c r="W148">
        <v>67.126000000000005</v>
      </c>
      <c r="X148">
        <v>69.284999999999997</v>
      </c>
      <c r="Y148">
        <v>67.885999999999996</v>
      </c>
      <c r="Z148">
        <v>63.817999999999998</v>
      </c>
      <c r="AA148">
        <v>58.554000000000002</v>
      </c>
      <c r="AB148">
        <v>66.111999999999995</v>
      </c>
      <c r="AC148">
        <v>69.457999999999998</v>
      </c>
      <c r="AD148">
        <v>55.48</v>
      </c>
      <c r="AE148">
        <v>53.896000000000001</v>
      </c>
      <c r="AF148">
        <v>54.863999999999997</v>
      </c>
      <c r="AG148">
        <v>55.768000000000001</v>
      </c>
      <c r="AH148">
        <v>57.789000000000001</v>
      </c>
      <c r="AI148">
        <v>65.426000000000002</v>
      </c>
      <c r="AJ148">
        <v>67.671000000000006</v>
      </c>
      <c r="AK148">
        <v>64.707999999999998</v>
      </c>
      <c r="AL148">
        <v>66.021000000000001</v>
      </c>
      <c r="AM148">
        <v>62.414000000000001</v>
      </c>
      <c r="AN148">
        <v>65.364999999999995</v>
      </c>
      <c r="AO148">
        <v>66.037000000000006</v>
      </c>
      <c r="AP148">
        <v>68.935000000000002</v>
      </c>
      <c r="AQ148">
        <v>78.191000000000003</v>
      </c>
      <c r="AR148" s="2">
        <v>79.709999999999994</v>
      </c>
      <c r="AS148" s="2">
        <v>77.662000000000006</v>
      </c>
      <c r="AT148" s="2">
        <v>69.349000000000004</v>
      </c>
      <c r="AU148" s="2">
        <v>72.849000000000004</v>
      </c>
      <c r="AV148">
        <v>67.668999999999997</v>
      </c>
      <c r="AW148">
        <v>64.593999999999994</v>
      </c>
      <c r="AX148">
        <v>57.216999999999999</v>
      </c>
      <c r="AY148">
        <v>54.697000000000003</v>
      </c>
      <c r="AZ148">
        <v>54.786999999999999</v>
      </c>
      <c r="BA148">
        <v>2018</v>
      </c>
    </row>
    <row r="149" spans="1:53" hidden="1">
      <c r="A149" t="s">
        <v>249</v>
      </c>
      <c r="B149" t="s">
        <v>161</v>
      </c>
      <c r="C149" t="s">
        <v>150</v>
      </c>
      <c r="D149" t="s">
        <v>147</v>
      </c>
      <c r="E149" t="s">
        <v>251</v>
      </c>
      <c r="F149" t="s">
        <v>152</v>
      </c>
      <c r="G149" t="s">
        <v>152</v>
      </c>
      <c r="H149" t="s">
        <v>152</v>
      </c>
      <c r="I149" t="s">
        <v>152</v>
      </c>
      <c r="J149" t="s">
        <v>152</v>
      </c>
      <c r="K149" t="s">
        <v>152</v>
      </c>
      <c r="L149" t="s">
        <v>152</v>
      </c>
      <c r="M149" t="s">
        <v>152</v>
      </c>
      <c r="N149" t="s">
        <v>152</v>
      </c>
      <c r="O149" t="s">
        <v>152</v>
      </c>
      <c r="P149" t="s">
        <v>152</v>
      </c>
      <c r="Q149" t="s">
        <v>152</v>
      </c>
      <c r="R149" t="s">
        <v>152</v>
      </c>
      <c r="S149" t="s">
        <v>152</v>
      </c>
      <c r="T149" t="s">
        <v>152</v>
      </c>
      <c r="U149">
        <v>0.17100000000000001</v>
      </c>
      <c r="V149">
        <v>0.158</v>
      </c>
      <c r="W149">
        <v>0.13300000000000001</v>
      </c>
      <c r="X149">
        <v>0.159</v>
      </c>
      <c r="Y149">
        <v>0.161</v>
      </c>
      <c r="Z149">
        <v>0.157</v>
      </c>
      <c r="AA149">
        <v>0.154</v>
      </c>
      <c r="AB149">
        <v>0.14299999999999999</v>
      </c>
      <c r="AC149">
        <v>0.16400000000000001</v>
      </c>
      <c r="AD149">
        <v>0.14199999999999999</v>
      </c>
      <c r="AE149">
        <v>0.14899999999999999</v>
      </c>
      <c r="AF149">
        <v>0.153</v>
      </c>
      <c r="AG149">
        <v>0.152</v>
      </c>
      <c r="AH149">
        <v>0.156</v>
      </c>
      <c r="AI149">
        <v>0.17799999999999999</v>
      </c>
      <c r="AJ149">
        <v>0.2</v>
      </c>
      <c r="AK149">
        <v>0.20300000000000001</v>
      </c>
      <c r="AL149">
        <v>0.21299999999999999</v>
      </c>
      <c r="AM149">
        <v>0.189</v>
      </c>
      <c r="AN149">
        <v>0.17299999999999999</v>
      </c>
      <c r="AO149">
        <v>0.17599999999999999</v>
      </c>
      <c r="AP149">
        <v>0.20499999999999999</v>
      </c>
      <c r="AQ149">
        <v>0.23400000000000001</v>
      </c>
      <c r="AR149" s="2">
        <v>0.223</v>
      </c>
      <c r="AS149" s="2">
        <v>0.249</v>
      </c>
      <c r="AT149" s="2">
        <v>0.28000000000000003</v>
      </c>
      <c r="AU149" s="2">
        <v>0.28899999999999998</v>
      </c>
      <c r="AV149">
        <v>0.27100000000000002</v>
      </c>
      <c r="AW149">
        <v>0.27500000000000002</v>
      </c>
      <c r="AX149">
        <v>0.28299999999999997</v>
      </c>
      <c r="AY149">
        <v>0.28399999999999997</v>
      </c>
      <c r="AZ149">
        <v>0.29399999999999998</v>
      </c>
      <c r="BA149">
        <v>2018</v>
      </c>
    </row>
    <row r="150" spans="1:53">
      <c r="A150" t="s">
        <v>249</v>
      </c>
      <c r="B150" t="s">
        <v>161</v>
      </c>
      <c r="C150" t="s">
        <v>144</v>
      </c>
      <c r="E150" t="s">
        <v>160</v>
      </c>
      <c r="F150" t="s">
        <v>152</v>
      </c>
      <c r="G150" t="s">
        <v>152</v>
      </c>
      <c r="H150" t="s">
        <v>152</v>
      </c>
      <c r="I150" t="s">
        <v>152</v>
      </c>
      <c r="J150" t="s">
        <v>152</v>
      </c>
      <c r="K150" t="s">
        <v>152</v>
      </c>
      <c r="L150" t="s">
        <v>152</v>
      </c>
      <c r="M150" t="s">
        <v>152</v>
      </c>
      <c r="N150" t="s">
        <v>152</v>
      </c>
      <c r="O150" t="s">
        <v>152</v>
      </c>
      <c r="P150" t="s">
        <v>152</v>
      </c>
      <c r="Q150" t="s">
        <v>152</v>
      </c>
      <c r="R150" t="s">
        <v>152</v>
      </c>
      <c r="S150" t="s">
        <v>152</v>
      </c>
      <c r="T150" t="s">
        <v>152</v>
      </c>
      <c r="U150">
        <v>77.349000000000004</v>
      </c>
      <c r="V150">
        <v>72.194000000000003</v>
      </c>
      <c r="W150">
        <v>64.498000000000005</v>
      </c>
      <c r="X150">
        <v>72.563000000000002</v>
      </c>
      <c r="Y150">
        <v>73.069000000000003</v>
      </c>
      <c r="Z150">
        <v>67.296999999999997</v>
      </c>
      <c r="AA150">
        <v>64.001000000000005</v>
      </c>
      <c r="AB150">
        <v>58.976999999999997</v>
      </c>
      <c r="AC150">
        <v>66.866</v>
      </c>
      <c r="AD150">
        <v>59.231999999999999</v>
      </c>
      <c r="AE150">
        <v>59.457000000000001</v>
      </c>
      <c r="AF150">
        <v>60.225000000000001</v>
      </c>
      <c r="AG150">
        <v>59.264000000000003</v>
      </c>
      <c r="AH150">
        <v>59.33</v>
      </c>
      <c r="AI150">
        <v>63.567999999999998</v>
      </c>
      <c r="AJ150">
        <v>67.213999999999999</v>
      </c>
      <c r="AK150">
        <v>65.283000000000001</v>
      </c>
      <c r="AL150">
        <v>65.135999999999996</v>
      </c>
      <c r="AM150">
        <v>59.551000000000002</v>
      </c>
      <c r="AN150">
        <v>54.24</v>
      </c>
      <c r="AO150">
        <v>55.692</v>
      </c>
      <c r="AP150">
        <v>61.68</v>
      </c>
      <c r="AQ150">
        <v>63.95</v>
      </c>
      <c r="AR150" s="2">
        <v>55.484999999999999</v>
      </c>
      <c r="AS150" s="2">
        <v>60.286000000000001</v>
      </c>
      <c r="AT150" s="2">
        <v>68.754000000000005</v>
      </c>
      <c r="AU150" s="2">
        <v>71.56</v>
      </c>
      <c r="AV150">
        <v>64.834000000000003</v>
      </c>
      <c r="AW150">
        <v>62.234000000000002</v>
      </c>
      <c r="AX150">
        <v>61.27</v>
      </c>
      <c r="AY150">
        <v>59.552</v>
      </c>
      <c r="AZ150">
        <v>59.771999999999998</v>
      </c>
      <c r="BA150">
        <v>2018</v>
      </c>
    </row>
    <row r="151" spans="1:53" hidden="1">
      <c r="A151" t="s">
        <v>249</v>
      </c>
      <c r="B151" t="s">
        <v>159</v>
      </c>
      <c r="C151" t="s">
        <v>150</v>
      </c>
      <c r="D151" t="s">
        <v>147</v>
      </c>
      <c r="E151" t="s">
        <v>251</v>
      </c>
      <c r="F151" t="s">
        <v>152</v>
      </c>
      <c r="G151" t="s">
        <v>152</v>
      </c>
      <c r="H151" t="s">
        <v>152</v>
      </c>
      <c r="I151" t="s">
        <v>152</v>
      </c>
      <c r="J151" t="s">
        <v>152</v>
      </c>
      <c r="K151" t="s">
        <v>152</v>
      </c>
      <c r="L151" t="s">
        <v>152</v>
      </c>
      <c r="M151" t="s">
        <v>152</v>
      </c>
      <c r="N151" t="s">
        <v>152</v>
      </c>
      <c r="O151" t="s">
        <v>152</v>
      </c>
      <c r="P151" t="s">
        <v>152</v>
      </c>
      <c r="Q151" t="s">
        <v>152</v>
      </c>
      <c r="R151" t="s">
        <v>152</v>
      </c>
      <c r="S151" t="s">
        <v>152</v>
      </c>
      <c r="T151" t="s">
        <v>152</v>
      </c>
      <c r="U151">
        <v>-1E-3</v>
      </c>
      <c r="V151">
        <v>5.0000000000000001E-3</v>
      </c>
      <c r="W151">
        <v>5.0000000000000001E-3</v>
      </c>
      <c r="X151">
        <v>-7.0000000000000001E-3</v>
      </c>
      <c r="Y151">
        <v>-1.0999999999999999E-2</v>
      </c>
      <c r="Z151">
        <v>-8.0000000000000002E-3</v>
      </c>
      <c r="AA151">
        <v>-1.2999999999999999E-2</v>
      </c>
      <c r="AB151">
        <v>1.7000000000000001E-2</v>
      </c>
      <c r="AC151">
        <v>6.0000000000000001E-3</v>
      </c>
      <c r="AD151">
        <v>-8.9999999999999993E-3</v>
      </c>
      <c r="AE151">
        <v>-1.4E-2</v>
      </c>
      <c r="AF151">
        <v>-1.4E-2</v>
      </c>
      <c r="AG151">
        <v>-8.9999999999999993E-3</v>
      </c>
      <c r="AH151">
        <v>-4.0000000000000001E-3</v>
      </c>
      <c r="AI151">
        <v>5.0000000000000001E-3</v>
      </c>
      <c r="AJ151">
        <v>1E-3</v>
      </c>
      <c r="AK151">
        <v>-2E-3</v>
      </c>
      <c r="AL151">
        <v>3.0000000000000001E-3</v>
      </c>
      <c r="AM151">
        <v>8.9999999999999993E-3</v>
      </c>
      <c r="AN151">
        <v>3.5999999999999997E-2</v>
      </c>
      <c r="AO151">
        <v>3.3000000000000002E-2</v>
      </c>
      <c r="AP151">
        <v>2.4E-2</v>
      </c>
      <c r="AQ151">
        <v>5.1999999999999998E-2</v>
      </c>
      <c r="AR151" s="2">
        <v>9.7000000000000003E-2</v>
      </c>
      <c r="AS151" s="2">
        <v>7.1999999999999995E-2</v>
      </c>
      <c r="AT151" s="2">
        <v>2E-3</v>
      </c>
      <c r="AU151" s="2">
        <v>5.0000000000000001E-3</v>
      </c>
      <c r="AV151">
        <v>1.2E-2</v>
      </c>
      <c r="AW151">
        <v>0.01</v>
      </c>
      <c r="AX151">
        <v>-1.9E-2</v>
      </c>
      <c r="AY151">
        <v>-2.3E-2</v>
      </c>
      <c r="AZ151">
        <v>-2.5000000000000001E-2</v>
      </c>
      <c r="BA151">
        <v>2018</v>
      </c>
    </row>
    <row r="152" spans="1:53" hidden="1">
      <c r="A152" t="s">
        <v>249</v>
      </c>
      <c r="B152" t="s">
        <v>159</v>
      </c>
      <c r="C152" t="s">
        <v>144</v>
      </c>
      <c r="E152" t="s">
        <v>158</v>
      </c>
      <c r="F152" t="s">
        <v>152</v>
      </c>
      <c r="G152" t="s">
        <v>152</v>
      </c>
      <c r="H152" t="s">
        <v>152</v>
      </c>
      <c r="I152" t="s">
        <v>152</v>
      </c>
      <c r="J152" t="s">
        <v>152</v>
      </c>
      <c r="K152" t="s">
        <v>152</v>
      </c>
      <c r="L152" t="s">
        <v>152</v>
      </c>
      <c r="M152" t="s">
        <v>152</v>
      </c>
      <c r="N152" t="s">
        <v>152</v>
      </c>
      <c r="O152" t="s">
        <v>152</v>
      </c>
      <c r="P152" t="s">
        <v>152</v>
      </c>
      <c r="Q152" t="s">
        <v>152</v>
      </c>
      <c r="R152" t="s">
        <v>152</v>
      </c>
      <c r="S152" t="s">
        <v>152</v>
      </c>
      <c r="T152" t="s">
        <v>152</v>
      </c>
      <c r="U152">
        <v>-0.45100000000000001</v>
      </c>
      <c r="V152">
        <v>2.3620000000000001</v>
      </c>
      <c r="W152">
        <v>2.6280000000000001</v>
      </c>
      <c r="X152">
        <v>-3.278</v>
      </c>
      <c r="Y152">
        <v>-5.1829999999999998</v>
      </c>
      <c r="Z152">
        <v>-3.4790000000000001</v>
      </c>
      <c r="AA152">
        <v>-5.4470000000000001</v>
      </c>
      <c r="AB152">
        <v>7.1349999999999998</v>
      </c>
      <c r="AC152">
        <v>2.5920000000000001</v>
      </c>
      <c r="AD152">
        <v>-3.7530000000000001</v>
      </c>
      <c r="AE152">
        <v>-5.5609999999999999</v>
      </c>
      <c r="AF152">
        <v>-5.3609999999999998</v>
      </c>
      <c r="AG152">
        <v>-3.4969999999999999</v>
      </c>
      <c r="AH152">
        <v>-1.5409999999999999</v>
      </c>
      <c r="AI152">
        <v>1.8580000000000001</v>
      </c>
      <c r="AJ152">
        <v>0.45700000000000002</v>
      </c>
      <c r="AK152">
        <v>-0.57499999999999996</v>
      </c>
      <c r="AL152">
        <v>0.88500000000000001</v>
      </c>
      <c r="AM152">
        <v>2.863</v>
      </c>
      <c r="AN152">
        <v>11.125</v>
      </c>
      <c r="AO152">
        <v>10.345000000000001</v>
      </c>
      <c r="AP152">
        <v>7.2560000000000002</v>
      </c>
      <c r="AQ152">
        <v>14.241</v>
      </c>
      <c r="AR152" s="2">
        <v>24.225000000000001</v>
      </c>
      <c r="AS152" s="2">
        <v>17.376999999999999</v>
      </c>
      <c r="AT152" s="2">
        <v>0.59499999999999997</v>
      </c>
      <c r="AU152" s="2">
        <v>1.2889999999999999</v>
      </c>
      <c r="AV152">
        <v>2.8340000000000001</v>
      </c>
      <c r="AW152">
        <v>2.36</v>
      </c>
      <c r="AX152">
        <v>-4.0529999999999999</v>
      </c>
      <c r="AY152">
        <v>-4.8550000000000004</v>
      </c>
      <c r="AZ152">
        <v>-4.9850000000000003</v>
      </c>
      <c r="BA152">
        <v>2018</v>
      </c>
    </row>
    <row r="153" spans="1:53" hidden="1">
      <c r="A153" t="s">
        <v>249</v>
      </c>
      <c r="B153" t="s">
        <v>157</v>
      </c>
      <c r="C153" t="s">
        <v>150</v>
      </c>
      <c r="D153" t="s">
        <v>147</v>
      </c>
      <c r="E153" t="s">
        <v>251</v>
      </c>
      <c r="F153" t="s">
        <v>152</v>
      </c>
      <c r="G153" t="s">
        <v>152</v>
      </c>
      <c r="H153" t="s">
        <v>152</v>
      </c>
      <c r="I153" t="s">
        <v>152</v>
      </c>
      <c r="J153" t="s">
        <v>152</v>
      </c>
      <c r="K153" t="s">
        <v>152</v>
      </c>
      <c r="L153" t="s">
        <v>152</v>
      </c>
      <c r="M153" t="s">
        <v>152</v>
      </c>
      <c r="N153" t="s">
        <v>152</v>
      </c>
      <c r="O153" t="s">
        <v>152</v>
      </c>
      <c r="P153" t="s">
        <v>152</v>
      </c>
      <c r="Q153" t="s">
        <v>152</v>
      </c>
      <c r="R153" t="s">
        <v>152</v>
      </c>
      <c r="S153" t="s">
        <v>152</v>
      </c>
      <c r="T153" t="s">
        <v>152</v>
      </c>
      <c r="U153">
        <v>6.0000000000000001E-3</v>
      </c>
      <c r="V153">
        <v>1.0999999999999999E-2</v>
      </c>
      <c r="W153">
        <v>0.01</v>
      </c>
      <c r="X153">
        <v>-4.0000000000000001E-3</v>
      </c>
      <c r="Y153">
        <v>-8.9999999999999993E-3</v>
      </c>
      <c r="Z153">
        <v>-6.0000000000000001E-3</v>
      </c>
      <c r="AA153">
        <v>-1.2999999999999999E-2</v>
      </c>
      <c r="AB153">
        <v>1.7999999999999999E-2</v>
      </c>
      <c r="AC153">
        <v>7.0000000000000001E-3</v>
      </c>
      <c r="AD153">
        <v>-8.9999999999999993E-3</v>
      </c>
      <c r="AE153">
        <v>-1.2999999999999999E-2</v>
      </c>
      <c r="AF153">
        <v>-1.2999999999999999E-2</v>
      </c>
      <c r="AG153">
        <v>-8.9999999999999993E-3</v>
      </c>
      <c r="AH153">
        <v>-3.0000000000000001E-3</v>
      </c>
      <c r="AI153">
        <v>6.0000000000000001E-3</v>
      </c>
      <c r="AJ153">
        <v>2E-3</v>
      </c>
      <c r="AK153">
        <v>-1E-3</v>
      </c>
      <c r="AL153">
        <v>4.0000000000000001E-3</v>
      </c>
      <c r="AM153">
        <v>0.01</v>
      </c>
      <c r="AN153">
        <v>3.6999999999999998E-2</v>
      </c>
      <c r="AO153">
        <v>3.4000000000000002E-2</v>
      </c>
      <c r="AP153">
        <v>2.5000000000000001E-2</v>
      </c>
      <c r="AQ153">
        <v>5.2999999999999999E-2</v>
      </c>
      <c r="AR153" s="2">
        <v>9.8000000000000004E-2</v>
      </c>
      <c r="AS153" s="2">
        <v>7.3999999999999996E-2</v>
      </c>
      <c r="AT153" s="2">
        <v>4.0000000000000001E-3</v>
      </c>
      <c r="AU153" s="2">
        <v>7.0000000000000001E-3</v>
      </c>
      <c r="AV153">
        <v>1.4E-2</v>
      </c>
      <c r="AW153">
        <v>1.2E-2</v>
      </c>
      <c r="AX153">
        <v>-1.7000000000000001E-2</v>
      </c>
      <c r="AY153">
        <v>-2.1000000000000001E-2</v>
      </c>
      <c r="AZ153">
        <v>-2.1999999999999999E-2</v>
      </c>
      <c r="BA153">
        <v>2018</v>
      </c>
    </row>
    <row r="154" spans="1:53" hidden="1">
      <c r="A154" t="s">
        <v>249</v>
      </c>
      <c r="B154" t="s">
        <v>157</v>
      </c>
      <c r="C154" t="s">
        <v>144</v>
      </c>
      <c r="E154" t="s">
        <v>156</v>
      </c>
      <c r="F154" t="s">
        <v>152</v>
      </c>
      <c r="G154" t="s">
        <v>152</v>
      </c>
      <c r="H154" t="s">
        <v>152</v>
      </c>
      <c r="I154" t="s">
        <v>152</v>
      </c>
      <c r="J154" t="s">
        <v>152</v>
      </c>
      <c r="K154" t="s">
        <v>152</v>
      </c>
      <c r="L154" t="s">
        <v>152</v>
      </c>
      <c r="M154" t="s">
        <v>152</v>
      </c>
      <c r="N154" t="s">
        <v>152</v>
      </c>
      <c r="O154" t="s">
        <v>152</v>
      </c>
      <c r="P154" t="s">
        <v>152</v>
      </c>
      <c r="Q154" t="s">
        <v>152</v>
      </c>
      <c r="R154" t="s">
        <v>152</v>
      </c>
      <c r="S154" t="s">
        <v>152</v>
      </c>
      <c r="T154" t="s">
        <v>152</v>
      </c>
      <c r="U154">
        <v>2.6030000000000002</v>
      </c>
      <c r="V154">
        <v>4.968</v>
      </c>
      <c r="W154">
        <v>4.968</v>
      </c>
      <c r="X154">
        <v>-1.6359999999999999</v>
      </c>
      <c r="Y154">
        <v>-3.8780000000000001</v>
      </c>
      <c r="Z154">
        <v>-2.6850000000000001</v>
      </c>
      <c r="AA154">
        <v>-5.19</v>
      </c>
      <c r="AB154">
        <v>7.3630000000000004</v>
      </c>
      <c r="AC154">
        <v>2.7949999999999999</v>
      </c>
      <c r="AD154">
        <v>-3.55</v>
      </c>
      <c r="AE154">
        <v>-5.383</v>
      </c>
      <c r="AF154">
        <v>-5.1879999999999997</v>
      </c>
      <c r="AG154">
        <v>-3.3159999999999998</v>
      </c>
      <c r="AH154">
        <v>-1.3089999999999999</v>
      </c>
      <c r="AI154">
        <v>2.1459999999999999</v>
      </c>
      <c r="AJ154">
        <v>0.73299999999999998</v>
      </c>
      <c r="AK154">
        <v>-0.25700000000000001</v>
      </c>
      <c r="AL154">
        <v>1.1970000000000001</v>
      </c>
      <c r="AM154">
        <v>3.2549999999999999</v>
      </c>
      <c r="AN154">
        <v>11.493</v>
      </c>
      <c r="AO154">
        <v>10.706</v>
      </c>
      <c r="AP154">
        <v>7.5609999999999999</v>
      </c>
      <c r="AQ154">
        <v>14.49</v>
      </c>
      <c r="AR154" s="2">
        <v>24.45</v>
      </c>
      <c r="AS154" s="2">
        <v>17.818999999999999</v>
      </c>
      <c r="AT154" s="2">
        <v>1.0720000000000001</v>
      </c>
      <c r="AU154" s="2">
        <v>1.768</v>
      </c>
      <c r="AV154">
        <v>3.323</v>
      </c>
      <c r="AW154">
        <v>2.7930000000000001</v>
      </c>
      <c r="AX154">
        <v>-3.66</v>
      </c>
      <c r="AY154">
        <v>-4.4589999999999996</v>
      </c>
      <c r="AZ154">
        <v>-4.5640000000000001</v>
      </c>
      <c r="BA154">
        <v>2018</v>
      </c>
    </row>
    <row r="155" spans="1:53" hidden="1">
      <c r="A155" t="s">
        <v>249</v>
      </c>
      <c r="B155" t="s">
        <v>155</v>
      </c>
      <c r="C155" t="s">
        <v>150</v>
      </c>
      <c r="D155" t="s">
        <v>147</v>
      </c>
    </row>
    <row r="156" spans="1:53" hidden="1">
      <c r="A156" t="s">
        <v>249</v>
      </c>
      <c r="B156" t="s">
        <v>155</v>
      </c>
      <c r="C156" t="s">
        <v>144</v>
      </c>
    </row>
    <row r="157" spans="1:53" hidden="1">
      <c r="A157" t="s">
        <v>249</v>
      </c>
      <c r="B157" t="s">
        <v>154</v>
      </c>
      <c r="C157" t="s">
        <v>150</v>
      </c>
      <c r="D157" t="s">
        <v>147</v>
      </c>
      <c r="E157" t="s">
        <v>251</v>
      </c>
      <c r="F157" t="s">
        <v>152</v>
      </c>
      <c r="G157" t="s">
        <v>152</v>
      </c>
      <c r="H157" t="s">
        <v>152</v>
      </c>
      <c r="I157" t="s">
        <v>152</v>
      </c>
      <c r="J157" t="s">
        <v>152</v>
      </c>
      <c r="K157" t="s">
        <v>152</v>
      </c>
      <c r="L157" t="s">
        <v>152</v>
      </c>
      <c r="M157" t="s">
        <v>152</v>
      </c>
      <c r="N157" t="s">
        <v>152</v>
      </c>
      <c r="O157" t="s">
        <v>152</v>
      </c>
      <c r="P157" t="s">
        <v>152</v>
      </c>
      <c r="Q157" t="s">
        <v>152</v>
      </c>
      <c r="R157" t="s">
        <v>152</v>
      </c>
      <c r="S157" t="s">
        <v>152</v>
      </c>
      <c r="T157" t="s">
        <v>152</v>
      </c>
      <c r="U157">
        <v>0.12</v>
      </c>
      <c r="V157">
        <v>9.6000000000000002E-2</v>
      </c>
      <c r="W157">
        <v>9.7000000000000003E-2</v>
      </c>
      <c r="X157">
        <v>9.1999999999999998E-2</v>
      </c>
      <c r="Y157">
        <v>7.9000000000000001E-2</v>
      </c>
      <c r="Z157">
        <v>6.3E-2</v>
      </c>
      <c r="AA157">
        <v>5.7000000000000002E-2</v>
      </c>
      <c r="AB157">
        <v>5.8000000000000003E-2</v>
      </c>
      <c r="AC157">
        <v>0.06</v>
      </c>
      <c r="AD157">
        <v>6.0999999999999999E-2</v>
      </c>
      <c r="AE157">
        <v>6.2E-2</v>
      </c>
      <c r="AF157">
        <v>6.3E-2</v>
      </c>
      <c r="AG157">
        <v>6.6000000000000003E-2</v>
      </c>
      <c r="AH157">
        <v>7.5999999999999998E-2</v>
      </c>
      <c r="AI157">
        <v>8.5999999999999993E-2</v>
      </c>
      <c r="AJ157">
        <v>8.5999999999999993E-2</v>
      </c>
      <c r="AK157">
        <v>8.7999999999999995E-2</v>
      </c>
      <c r="AL157">
        <v>8.7999999999999995E-2</v>
      </c>
      <c r="AM157">
        <v>8.7999999999999995E-2</v>
      </c>
      <c r="AN157">
        <v>0.09</v>
      </c>
      <c r="AO157">
        <v>8.1000000000000003E-2</v>
      </c>
      <c r="AP157">
        <v>0.08</v>
      </c>
      <c r="AQ157">
        <v>0.08</v>
      </c>
      <c r="AR157" s="2">
        <v>7.5999999999999998E-2</v>
      </c>
      <c r="AS157" s="2">
        <v>7.6999999999999999E-2</v>
      </c>
      <c r="AT157" s="2">
        <v>6.5000000000000002E-2</v>
      </c>
      <c r="AU157" s="2">
        <v>6.0999999999999999E-2</v>
      </c>
      <c r="AV157">
        <v>6.0999999999999999E-2</v>
      </c>
      <c r="AW157">
        <v>0.06</v>
      </c>
      <c r="AX157">
        <v>7.5999999999999998E-2</v>
      </c>
      <c r="AY157">
        <v>9.8000000000000004E-2</v>
      </c>
      <c r="AZ157">
        <v>0.122</v>
      </c>
      <c r="BA157">
        <v>2018</v>
      </c>
    </row>
    <row r="158" spans="1:53" hidden="1">
      <c r="A158" t="s">
        <v>249</v>
      </c>
      <c r="B158" t="s">
        <v>154</v>
      </c>
      <c r="C158" t="s">
        <v>144</v>
      </c>
      <c r="E158" t="s">
        <v>153</v>
      </c>
      <c r="F158" t="s">
        <v>152</v>
      </c>
      <c r="G158" t="s">
        <v>152</v>
      </c>
      <c r="H158" t="s">
        <v>152</v>
      </c>
      <c r="I158" t="s">
        <v>152</v>
      </c>
      <c r="J158" t="s">
        <v>152</v>
      </c>
      <c r="K158" t="s">
        <v>152</v>
      </c>
      <c r="L158" t="s">
        <v>152</v>
      </c>
      <c r="M158" t="s">
        <v>152</v>
      </c>
      <c r="N158" t="s">
        <v>152</v>
      </c>
      <c r="O158" t="s">
        <v>152</v>
      </c>
      <c r="P158" t="s">
        <v>152</v>
      </c>
      <c r="Q158" t="s">
        <v>152</v>
      </c>
      <c r="R158" t="s">
        <v>152</v>
      </c>
      <c r="S158" t="s">
        <v>152</v>
      </c>
      <c r="T158" t="s">
        <v>152</v>
      </c>
      <c r="U158">
        <v>53.99</v>
      </c>
      <c r="V158">
        <v>43.853000000000002</v>
      </c>
      <c r="W158">
        <v>47.17</v>
      </c>
      <c r="X158">
        <v>42.125999999999998</v>
      </c>
      <c r="Y158">
        <v>35.805</v>
      </c>
      <c r="Z158">
        <v>26.984000000000002</v>
      </c>
      <c r="AA158">
        <v>23.600999999999999</v>
      </c>
      <c r="AB158">
        <v>23.956</v>
      </c>
      <c r="AC158">
        <v>24.574000000000002</v>
      </c>
      <c r="AD158">
        <v>25.338000000000001</v>
      </c>
      <c r="AE158">
        <v>24.690999999999999</v>
      </c>
      <c r="AF158">
        <v>25.010999999999999</v>
      </c>
      <c r="AG158">
        <v>25.657</v>
      </c>
      <c r="AH158">
        <v>28.943999999999999</v>
      </c>
      <c r="AI158">
        <v>30.748000000000001</v>
      </c>
      <c r="AJ158">
        <v>28.84</v>
      </c>
      <c r="AK158">
        <v>28.33</v>
      </c>
      <c r="AL158">
        <v>27.009</v>
      </c>
      <c r="AM158">
        <v>27.638000000000002</v>
      </c>
      <c r="AN158">
        <v>28.100999999999999</v>
      </c>
      <c r="AO158">
        <v>25.629000000000001</v>
      </c>
      <c r="AP158">
        <v>24.190999999999999</v>
      </c>
      <c r="AQ158">
        <v>21.922999999999998</v>
      </c>
      <c r="AR158" s="2">
        <v>18.834</v>
      </c>
      <c r="AS158" s="2">
        <v>18.721</v>
      </c>
      <c r="AT158" s="2">
        <v>16.059999999999999</v>
      </c>
      <c r="AU158" s="2">
        <v>15.099</v>
      </c>
      <c r="AV158">
        <v>14.563000000000001</v>
      </c>
      <c r="AW158">
        <v>13.606</v>
      </c>
      <c r="AX158">
        <v>16.54</v>
      </c>
      <c r="AY158">
        <v>20.555</v>
      </c>
      <c r="AZ158">
        <v>24.803999999999998</v>
      </c>
      <c r="BA158">
        <v>2018</v>
      </c>
    </row>
    <row r="159" spans="1:53" hidden="1">
      <c r="A159" t="s">
        <v>249</v>
      </c>
      <c r="B159" t="s">
        <v>151</v>
      </c>
      <c r="C159" t="s">
        <v>150</v>
      </c>
      <c r="D159" t="s">
        <v>147</v>
      </c>
      <c r="E159" t="s">
        <v>251</v>
      </c>
      <c r="F159" t="s">
        <v>152</v>
      </c>
      <c r="G159" t="s">
        <v>152</v>
      </c>
      <c r="H159" t="s">
        <v>152</v>
      </c>
      <c r="I159" t="s">
        <v>152</v>
      </c>
      <c r="J159" t="s">
        <v>152</v>
      </c>
      <c r="K159" t="s">
        <v>152</v>
      </c>
      <c r="L159" t="s">
        <v>152</v>
      </c>
      <c r="M159" t="s">
        <v>152</v>
      </c>
      <c r="N159" t="s">
        <v>152</v>
      </c>
      <c r="O159" t="s">
        <v>152</v>
      </c>
      <c r="P159" t="s">
        <v>152</v>
      </c>
      <c r="Q159" t="s">
        <v>152</v>
      </c>
      <c r="R159" t="s">
        <v>152</v>
      </c>
      <c r="S159" t="s">
        <v>152</v>
      </c>
      <c r="T159" t="s">
        <v>152</v>
      </c>
      <c r="U159">
        <v>0.221</v>
      </c>
      <c r="V159">
        <v>0.218</v>
      </c>
      <c r="W159">
        <v>0.20699999999999999</v>
      </c>
      <c r="X159">
        <v>0.219</v>
      </c>
      <c r="Y159">
        <v>0.22</v>
      </c>
      <c r="Z159">
        <v>0.23300000000000001</v>
      </c>
      <c r="AA159">
        <v>0.24099999999999999</v>
      </c>
      <c r="AB159">
        <v>0.24199999999999999</v>
      </c>
      <c r="AC159">
        <v>0.245</v>
      </c>
      <c r="AD159">
        <v>0.24</v>
      </c>
      <c r="AE159">
        <v>0.25</v>
      </c>
      <c r="AF159">
        <v>0.253</v>
      </c>
      <c r="AG159">
        <v>0.25700000000000001</v>
      </c>
      <c r="AH159">
        <v>0.26300000000000001</v>
      </c>
      <c r="AI159">
        <v>0.28000000000000003</v>
      </c>
      <c r="AJ159">
        <v>0.29699999999999999</v>
      </c>
      <c r="AK159">
        <v>0.311</v>
      </c>
      <c r="AL159">
        <v>0.32700000000000001</v>
      </c>
      <c r="AM159">
        <v>0.317</v>
      </c>
      <c r="AN159">
        <v>0.31900000000000001</v>
      </c>
      <c r="AO159">
        <v>0.316</v>
      </c>
      <c r="AP159">
        <v>0.33200000000000002</v>
      </c>
      <c r="AQ159">
        <v>0.36699999999999999</v>
      </c>
      <c r="AR159" s="2">
        <v>0.40200000000000002</v>
      </c>
      <c r="AS159" s="2">
        <v>0.41299999999999998</v>
      </c>
      <c r="AT159" s="2">
        <v>0.40699999999999997</v>
      </c>
      <c r="AU159" s="2">
        <v>0.40400000000000003</v>
      </c>
      <c r="AV159">
        <v>0.41699999999999998</v>
      </c>
      <c r="AW159">
        <v>0.442</v>
      </c>
      <c r="AX159">
        <v>0.46200000000000002</v>
      </c>
      <c r="AY159">
        <v>0.47799999999999998</v>
      </c>
      <c r="AZ159">
        <v>0.49199999999999999</v>
      </c>
      <c r="BA159">
        <v>2018</v>
      </c>
    </row>
    <row r="160" spans="1:53" hidden="1">
      <c r="A160" t="s">
        <v>249</v>
      </c>
      <c r="B160" t="s">
        <v>145</v>
      </c>
      <c r="C160" t="s">
        <v>148</v>
      </c>
      <c r="D160" t="s">
        <v>147</v>
      </c>
      <c r="E160" t="s">
        <v>250</v>
      </c>
      <c r="F160" t="s">
        <v>152</v>
      </c>
      <c r="G160" t="s">
        <v>152</v>
      </c>
      <c r="H160" t="s">
        <v>152</v>
      </c>
      <c r="I160" t="s">
        <v>152</v>
      </c>
      <c r="J160" t="s">
        <v>152</v>
      </c>
      <c r="K160" t="s">
        <v>152</v>
      </c>
      <c r="L160" t="s">
        <v>152</v>
      </c>
      <c r="M160" t="s">
        <v>152</v>
      </c>
      <c r="N160" t="s">
        <v>152</v>
      </c>
      <c r="O160" t="s">
        <v>152</v>
      </c>
      <c r="P160" t="s">
        <v>152</v>
      </c>
      <c r="Q160" t="s">
        <v>152</v>
      </c>
      <c r="R160" t="s">
        <v>152</v>
      </c>
      <c r="S160" t="s">
        <v>152</v>
      </c>
      <c r="T160" t="s">
        <v>152</v>
      </c>
      <c r="U160">
        <v>-0.02</v>
      </c>
      <c r="V160">
        <v>-4.2000000000000003E-2</v>
      </c>
      <c r="W160">
        <v>-6.4000000000000001E-2</v>
      </c>
      <c r="X160">
        <v>-5.5E-2</v>
      </c>
      <c r="Y160">
        <v>-4.5999999999999999E-2</v>
      </c>
      <c r="Z160">
        <v>-3.4000000000000002E-2</v>
      </c>
      <c r="AA160">
        <v>-4.2000000000000003E-2</v>
      </c>
      <c r="AB160">
        <v>-2.4E-2</v>
      </c>
      <c r="AC160">
        <v>-1.4999999999999999E-2</v>
      </c>
      <c r="AD160">
        <v>-4.3999999999999997E-2</v>
      </c>
      <c r="AE160">
        <v>-2.5000000000000001E-2</v>
      </c>
      <c r="AF160">
        <v>-3.9E-2</v>
      </c>
      <c r="AG160">
        <v>-2.7E-2</v>
      </c>
      <c r="AH160">
        <v>-0.05</v>
      </c>
      <c r="AI160">
        <v>-5.8999999999999997E-2</v>
      </c>
      <c r="AJ160">
        <v>-5.1999999999999998E-2</v>
      </c>
      <c r="AK160">
        <v>-0.06</v>
      </c>
      <c r="AL160">
        <v>-4.3999999999999997E-2</v>
      </c>
      <c r="AM160">
        <v>-3.2000000000000001E-2</v>
      </c>
      <c r="AN160">
        <v>0.02</v>
      </c>
      <c r="AO160">
        <v>1.4E-2</v>
      </c>
      <c r="AP160">
        <v>2.4E-2</v>
      </c>
      <c r="AQ160">
        <v>3.7999999999999999E-2</v>
      </c>
      <c r="AR160" s="2">
        <v>8.5000000000000006E-2</v>
      </c>
      <c r="AS160" s="2">
        <v>7.0000000000000007E-2</v>
      </c>
      <c r="AT160" s="2">
        <v>1.2E-2</v>
      </c>
      <c r="AU160" s="2">
        <v>5.0000000000000001E-3</v>
      </c>
      <c r="AV160">
        <v>5.0000000000000001E-3</v>
      </c>
      <c r="AW160">
        <v>-2E-3</v>
      </c>
      <c r="AX160">
        <v>-2.4E-2</v>
      </c>
      <c r="AY160">
        <v>-2.4E-2</v>
      </c>
      <c r="AZ160">
        <v>-2.5000000000000001E-2</v>
      </c>
      <c r="BA160">
        <v>2018</v>
      </c>
    </row>
    <row r="161" spans="1:53" hidden="1">
      <c r="A161" t="s">
        <v>249</v>
      </c>
      <c r="B161" t="s">
        <v>145</v>
      </c>
      <c r="C161" t="s">
        <v>144</v>
      </c>
      <c r="E161" t="s">
        <v>143</v>
      </c>
      <c r="F161" t="s">
        <v>152</v>
      </c>
      <c r="G161" t="s">
        <v>152</v>
      </c>
      <c r="H161" t="s">
        <v>152</v>
      </c>
      <c r="I161" t="s">
        <v>152</v>
      </c>
      <c r="J161" t="s">
        <v>152</v>
      </c>
      <c r="K161" t="s">
        <v>152</v>
      </c>
      <c r="L161" t="s">
        <v>152</v>
      </c>
      <c r="M161" t="s">
        <v>152</v>
      </c>
      <c r="N161" t="s">
        <v>152</v>
      </c>
      <c r="O161" t="s">
        <v>152</v>
      </c>
      <c r="P161" t="s">
        <v>152</v>
      </c>
      <c r="Q161" t="s">
        <v>152</v>
      </c>
      <c r="R161" t="s">
        <v>152</v>
      </c>
      <c r="S161" t="s">
        <v>152</v>
      </c>
      <c r="T161" t="s">
        <v>152</v>
      </c>
      <c r="U161">
        <v>-9.1769999999999996</v>
      </c>
      <c r="V161">
        <v>-19.268000000000001</v>
      </c>
      <c r="W161">
        <v>-31.140999999999998</v>
      </c>
      <c r="X161">
        <v>-25.247</v>
      </c>
      <c r="Y161">
        <v>-20.971</v>
      </c>
      <c r="Z161">
        <v>-14.596</v>
      </c>
      <c r="AA161">
        <v>-17.408000000000001</v>
      </c>
      <c r="AB161">
        <v>-9.99</v>
      </c>
      <c r="AC161">
        <v>-5.9509999999999996</v>
      </c>
      <c r="AD161">
        <v>-18.41</v>
      </c>
      <c r="AE161">
        <v>-10.064</v>
      </c>
      <c r="AF161">
        <v>-15.423</v>
      </c>
      <c r="AG161">
        <v>-10.675000000000001</v>
      </c>
      <c r="AH161">
        <v>-18.949000000000002</v>
      </c>
      <c r="AI161">
        <v>-21.145</v>
      </c>
      <c r="AJ161">
        <v>-17.542000000000002</v>
      </c>
      <c r="AK161">
        <v>-19.263999999999999</v>
      </c>
      <c r="AL161">
        <v>-13.561</v>
      </c>
      <c r="AM161">
        <v>-9.9410000000000007</v>
      </c>
      <c r="AN161">
        <v>6.11</v>
      </c>
      <c r="AO161">
        <v>4.4569999999999999</v>
      </c>
      <c r="AP161">
        <v>7.1550000000000002</v>
      </c>
      <c r="AQ161">
        <v>10.279</v>
      </c>
      <c r="AR161" s="2">
        <v>21.04</v>
      </c>
      <c r="AS161" s="2">
        <v>17.001000000000001</v>
      </c>
      <c r="AT161" s="2">
        <v>2.972</v>
      </c>
      <c r="AU161" s="2">
        <v>1.17</v>
      </c>
      <c r="AV161">
        <v>1.125</v>
      </c>
      <c r="AW161">
        <v>-0.35099999999999998</v>
      </c>
      <c r="AX161">
        <v>-5.1470000000000002</v>
      </c>
      <c r="AY161">
        <v>-4.9349999999999996</v>
      </c>
      <c r="AZ161">
        <v>-5.1559999999999997</v>
      </c>
      <c r="BA161">
        <v>2018</v>
      </c>
    </row>
    <row r="162" spans="1:53" hidden="1">
      <c r="A162" t="s">
        <v>113</v>
      </c>
      <c r="B162" t="s">
        <v>200</v>
      </c>
      <c r="C162" t="s">
        <v>150</v>
      </c>
      <c r="D162" t="s">
        <v>147</v>
      </c>
      <c r="E162" t="s">
        <v>248</v>
      </c>
      <c r="F162" t="s">
        <v>152</v>
      </c>
      <c r="G162" t="s">
        <v>152</v>
      </c>
      <c r="H162" t="s">
        <v>152</v>
      </c>
      <c r="I162" t="s">
        <v>152</v>
      </c>
      <c r="J162" t="s">
        <v>152</v>
      </c>
      <c r="K162" t="s">
        <v>152</v>
      </c>
      <c r="L162" t="s">
        <v>152</v>
      </c>
      <c r="M162" t="s">
        <v>152</v>
      </c>
      <c r="N162" t="s">
        <v>152</v>
      </c>
      <c r="O162" t="s">
        <v>152</v>
      </c>
      <c r="P162" t="s">
        <v>152</v>
      </c>
      <c r="Q162" t="s">
        <v>152</v>
      </c>
      <c r="R162" t="s">
        <v>152</v>
      </c>
      <c r="S162" t="s">
        <v>152</v>
      </c>
      <c r="T162" t="s">
        <v>152</v>
      </c>
      <c r="U162" t="s">
        <v>152</v>
      </c>
      <c r="V162" t="s">
        <v>152</v>
      </c>
      <c r="W162" t="s">
        <v>152</v>
      </c>
      <c r="X162" t="s">
        <v>152</v>
      </c>
      <c r="Y162" t="s">
        <v>152</v>
      </c>
      <c r="Z162" t="s">
        <v>152</v>
      </c>
      <c r="AA162" t="s">
        <v>152</v>
      </c>
      <c r="AB162" t="s">
        <v>152</v>
      </c>
      <c r="AC162" t="s">
        <v>152</v>
      </c>
      <c r="AD162">
        <v>3.3000000000000002E-2</v>
      </c>
      <c r="AE162">
        <v>3.2000000000000001E-2</v>
      </c>
      <c r="AF162">
        <v>3.5000000000000003E-2</v>
      </c>
      <c r="AG162">
        <v>2.7E-2</v>
      </c>
      <c r="AH162">
        <v>3.3000000000000002E-2</v>
      </c>
      <c r="AI162">
        <v>3.5999999999999997E-2</v>
      </c>
      <c r="AJ162">
        <v>0.04</v>
      </c>
      <c r="AK162">
        <v>4.3999999999999997E-2</v>
      </c>
      <c r="AL162">
        <v>4.9000000000000002E-2</v>
      </c>
      <c r="AM162">
        <v>6.4000000000000001E-2</v>
      </c>
      <c r="AN162">
        <v>8.1000000000000003E-2</v>
      </c>
      <c r="AO162">
        <v>8.4000000000000005E-2</v>
      </c>
      <c r="AP162">
        <v>8.6999999999999994E-2</v>
      </c>
      <c r="AQ162">
        <v>8.2000000000000003E-2</v>
      </c>
      <c r="AR162" s="2">
        <v>8.6999999999999994E-2</v>
      </c>
      <c r="AS162" s="2">
        <v>8.6999999999999994E-2</v>
      </c>
      <c r="AT162" s="2">
        <v>8.7999999999999995E-2</v>
      </c>
      <c r="AU162" s="2">
        <v>8.8999999999999996E-2</v>
      </c>
      <c r="AV162">
        <v>0.09</v>
      </c>
      <c r="AW162">
        <v>9.0999999999999998E-2</v>
      </c>
      <c r="AX162">
        <v>9.0999999999999998E-2</v>
      </c>
      <c r="AY162">
        <v>9.1999999999999998E-2</v>
      </c>
      <c r="AZ162">
        <v>9.1999999999999998E-2</v>
      </c>
      <c r="BA162">
        <v>2019</v>
      </c>
    </row>
    <row r="163" spans="1:53" hidden="1">
      <c r="A163" t="s">
        <v>113</v>
      </c>
      <c r="B163" t="s">
        <v>200</v>
      </c>
      <c r="C163" t="s">
        <v>170</v>
      </c>
      <c r="E163" t="s">
        <v>199</v>
      </c>
      <c r="F163" t="s">
        <v>152</v>
      </c>
      <c r="G163" t="s">
        <v>152</v>
      </c>
      <c r="H163" t="s">
        <v>152</v>
      </c>
      <c r="I163" t="s">
        <v>152</v>
      </c>
      <c r="J163" t="s">
        <v>152</v>
      </c>
      <c r="K163" t="s">
        <v>152</v>
      </c>
      <c r="L163" t="s">
        <v>152</v>
      </c>
      <c r="M163" t="s">
        <v>152</v>
      </c>
      <c r="N163" t="s">
        <v>152</v>
      </c>
      <c r="O163" t="s">
        <v>152</v>
      </c>
      <c r="P163" t="s">
        <v>152</v>
      </c>
      <c r="Q163" t="s">
        <v>152</v>
      </c>
      <c r="R163" t="s">
        <v>152</v>
      </c>
      <c r="S163" t="s">
        <v>152</v>
      </c>
      <c r="T163" t="s">
        <v>152</v>
      </c>
      <c r="U163" t="s">
        <v>152</v>
      </c>
      <c r="V163" t="s">
        <v>152</v>
      </c>
      <c r="W163" t="s">
        <v>152</v>
      </c>
      <c r="X163" t="s">
        <v>152</v>
      </c>
      <c r="Y163" t="s">
        <v>152</v>
      </c>
      <c r="Z163" t="s">
        <v>152</v>
      </c>
      <c r="AA163" t="s">
        <v>152</v>
      </c>
      <c r="AB163" t="s">
        <v>152</v>
      </c>
      <c r="AC163" t="s">
        <v>152</v>
      </c>
      <c r="AD163" t="s">
        <v>152</v>
      </c>
      <c r="AE163">
        <v>-0.35599999999999998</v>
      </c>
      <c r="AF163">
        <v>8.3290000000000006</v>
      </c>
      <c r="AG163">
        <v>-22.184999999999999</v>
      </c>
      <c r="AH163">
        <v>20.381</v>
      </c>
      <c r="AI163">
        <v>9.0860000000000003</v>
      </c>
      <c r="AJ163">
        <v>11.113</v>
      </c>
      <c r="AK163">
        <v>10.778</v>
      </c>
      <c r="AL163">
        <v>10.367000000000001</v>
      </c>
      <c r="AM163">
        <v>30.969000000000001</v>
      </c>
      <c r="AN163">
        <v>27.228999999999999</v>
      </c>
      <c r="AO163">
        <v>3.4180000000000001</v>
      </c>
      <c r="AP163">
        <v>3.02</v>
      </c>
      <c r="AQ163">
        <v>-5.4960000000000004</v>
      </c>
      <c r="AR163" s="2">
        <v>5.7030000000000003</v>
      </c>
      <c r="AS163" s="2">
        <v>0.95899999999999996</v>
      </c>
      <c r="AT163" s="2">
        <v>0.70599999999999996</v>
      </c>
      <c r="AU163" s="2">
        <v>1.55</v>
      </c>
      <c r="AV163">
        <v>0.89800000000000002</v>
      </c>
      <c r="AW163">
        <v>0.77900000000000003</v>
      </c>
      <c r="AX163">
        <v>0.55200000000000005</v>
      </c>
      <c r="AY163">
        <v>0.54900000000000004</v>
      </c>
      <c r="AZ163">
        <v>0.52100000000000002</v>
      </c>
      <c r="BA163">
        <v>2019</v>
      </c>
    </row>
    <row r="164" spans="1:53" hidden="1">
      <c r="A164" t="s">
        <v>113</v>
      </c>
      <c r="B164" t="s">
        <v>198</v>
      </c>
      <c r="C164" t="s">
        <v>150</v>
      </c>
      <c r="D164" t="s">
        <v>147</v>
      </c>
      <c r="E164" t="s">
        <v>248</v>
      </c>
      <c r="F164" t="s">
        <v>152</v>
      </c>
      <c r="G164" t="s">
        <v>152</v>
      </c>
      <c r="H164" t="s">
        <v>152</v>
      </c>
      <c r="I164" t="s">
        <v>152</v>
      </c>
      <c r="J164" t="s">
        <v>152</v>
      </c>
      <c r="K164" t="s">
        <v>152</v>
      </c>
      <c r="L164" t="s">
        <v>152</v>
      </c>
      <c r="M164" t="s">
        <v>152</v>
      </c>
      <c r="N164" t="s">
        <v>152</v>
      </c>
      <c r="O164" t="s">
        <v>152</v>
      </c>
      <c r="P164" t="s">
        <v>152</v>
      </c>
      <c r="Q164" t="s">
        <v>152</v>
      </c>
      <c r="R164" t="s">
        <v>152</v>
      </c>
      <c r="S164" t="s">
        <v>152</v>
      </c>
      <c r="T164" t="s">
        <v>152</v>
      </c>
      <c r="U164" t="s">
        <v>152</v>
      </c>
      <c r="V164" t="s">
        <v>152</v>
      </c>
      <c r="W164" t="s">
        <v>152</v>
      </c>
      <c r="X164" t="s">
        <v>152</v>
      </c>
      <c r="Y164" t="s">
        <v>152</v>
      </c>
      <c r="Z164" t="s">
        <v>152</v>
      </c>
      <c r="AA164" t="s">
        <v>152</v>
      </c>
      <c r="AB164" t="s">
        <v>152</v>
      </c>
      <c r="AC164" t="s">
        <v>152</v>
      </c>
      <c r="AD164">
        <v>4.4999999999999998E-2</v>
      </c>
      <c r="AE164">
        <v>4.2000000000000003E-2</v>
      </c>
      <c r="AF164">
        <v>3.9E-2</v>
      </c>
      <c r="AG164">
        <v>2.9000000000000001E-2</v>
      </c>
      <c r="AH164">
        <v>4.2000000000000003E-2</v>
      </c>
      <c r="AI164">
        <v>0.06</v>
      </c>
      <c r="AJ164">
        <v>5.3999999999999999E-2</v>
      </c>
      <c r="AK164">
        <v>6.7000000000000004E-2</v>
      </c>
      <c r="AL164">
        <v>9.4E-2</v>
      </c>
      <c r="AM164">
        <v>9.6000000000000002E-2</v>
      </c>
      <c r="AN164">
        <v>0.114</v>
      </c>
      <c r="AO164">
        <v>0.104</v>
      </c>
      <c r="AP164">
        <v>0.13700000000000001</v>
      </c>
      <c r="AQ164">
        <v>0.14499999999999999</v>
      </c>
      <c r="AR164" s="2">
        <v>0.16</v>
      </c>
      <c r="AS164" s="2">
        <v>0.16600000000000001</v>
      </c>
      <c r="AT164" s="2">
        <v>0.17100000000000001</v>
      </c>
      <c r="AU164" s="2">
        <v>0.17899999999999999</v>
      </c>
      <c r="AV164">
        <v>0.185</v>
      </c>
      <c r="AW164">
        <v>0.19</v>
      </c>
      <c r="AX164">
        <v>0.19400000000000001</v>
      </c>
      <c r="AY164">
        <v>0.19700000000000001</v>
      </c>
      <c r="AZ164">
        <v>0.20100000000000001</v>
      </c>
      <c r="BA164">
        <v>2019</v>
      </c>
    </row>
    <row r="165" spans="1:53" hidden="1">
      <c r="A165" t="s">
        <v>113</v>
      </c>
      <c r="B165" t="s">
        <v>198</v>
      </c>
      <c r="C165" t="s">
        <v>148</v>
      </c>
      <c r="D165" t="s">
        <v>147</v>
      </c>
      <c r="E165" t="s">
        <v>184</v>
      </c>
      <c r="F165" t="s">
        <v>152</v>
      </c>
      <c r="G165" t="s">
        <v>152</v>
      </c>
      <c r="H165" t="s">
        <v>152</v>
      </c>
      <c r="I165" t="s">
        <v>152</v>
      </c>
      <c r="J165" t="s">
        <v>152</v>
      </c>
      <c r="K165" t="s">
        <v>152</v>
      </c>
      <c r="L165" t="s">
        <v>152</v>
      </c>
      <c r="M165" t="s">
        <v>152</v>
      </c>
      <c r="N165" t="s">
        <v>152</v>
      </c>
      <c r="O165" t="s">
        <v>152</v>
      </c>
      <c r="P165" t="s">
        <v>152</v>
      </c>
      <c r="Q165" t="s">
        <v>152</v>
      </c>
      <c r="R165" t="s">
        <v>152</v>
      </c>
      <c r="S165" t="s">
        <v>152</v>
      </c>
      <c r="T165" t="s">
        <v>152</v>
      </c>
      <c r="U165" t="s">
        <v>152</v>
      </c>
      <c r="V165" t="s">
        <v>152</v>
      </c>
      <c r="W165" t="s">
        <v>152</v>
      </c>
      <c r="X165" t="s">
        <v>152</v>
      </c>
      <c r="Y165" t="s">
        <v>152</v>
      </c>
      <c r="Z165" t="s">
        <v>152</v>
      </c>
      <c r="AA165" t="s">
        <v>152</v>
      </c>
      <c r="AB165" t="s">
        <v>152</v>
      </c>
      <c r="AC165" t="s">
        <v>152</v>
      </c>
      <c r="AD165">
        <v>3.2000000000000001E-2</v>
      </c>
      <c r="AE165">
        <v>3.1E-2</v>
      </c>
      <c r="AF165">
        <v>2.9000000000000001E-2</v>
      </c>
      <c r="AG165">
        <v>2.3E-2</v>
      </c>
      <c r="AH165">
        <v>3.6999999999999998E-2</v>
      </c>
      <c r="AI165">
        <v>4.3999999999999997E-2</v>
      </c>
      <c r="AJ165">
        <v>4.7E-2</v>
      </c>
      <c r="AK165">
        <v>6.6000000000000003E-2</v>
      </c>
      <c r="AL165">
        <v>9.7000000000000003E-2</v>
      </c>
      <c r="AM165">
        <v>9.9000000000000005E-2</v>
      </c>
      <c r="AN165">
        <v>0.105</v>
      </c>
      <c r="AO165">
        <v>8.6999999999999994E-2</v>
      </c>
      <c r="AP165">
        <v>0.1</v>
      </c>
      <c r="AQ165">
        <v>0.11</v>
      </c>
      <c r="AR165" s="2">
        <v>0.124</v>
      </c>
      <c r="AS165" s="2">
        <v>0.11899999999999999</v>
      </c>
      <c r="AT165" s="2">
        <v>0.114</v>
      </c>
      <c r="AU165" s="2">
        <v>0.13300000000000001</v>
      </c>
      <c r="AV165">
        <v>0.13900000000000001</v>
      </c>
      <c r="AW165">
        <v>0.14499999999999999</v>
      </c>
      <c r="AX165">
        <v>0.14899999999999999</v>
      </c>
      <c r="AY165">
        <v>0.152</v>
      </c>
      <c r="AZ165">
        <v>0.153</v>
      </c>
      <c r="BA165">
        <v>2019</v>
      </c>
    </row>
    <row r="166" spans="1:53" hidden="1">
      <c r="A166" t="s">
        <v>113</v>
      </c>
      <c r="B166" t="s">
        <v>198</v>
      </c>
      <c r="C166" t="s">
        <v>191</v>
      </c>
      <c r="D166" t="s">
        <v>147</v>
      </c>
      <c r="E166" t="s">
        <v>184</v>
      </c>
      <c r="F166" t="s">
        <v>152</v>
      </c>
      <c r="G166" t="s">
        <v>152</v>
      </c>
      <c r="H166" t="s">
        <v>152</v>
      </c>
      <c r="I166" t="s">
        <v>152</v>
      </c>
      <c r="J166" t="s">
        <v>152</v>
      </c>
      <c r="K166" t="s">
        <v>152</v>
      </c>
      <c r="L166" t="s">
        <v>152</v>
      </c>
      <c r="M166" t="s">
        <v>152</v>
      </c>
      <c r="N166" t="s">
        <v>152</v>
      </c>
      <c r="O166" t="s">
        <v>152</v>
      </c>
      <c r="P166" t="s">
        <v>152</v>
      </c>
      <c r="Q166" t="s">
        <v>152</v>
      </c>
      <c r="R166" t="s">
        <v>152</v>
      </c>
      <c r="S166" t="s">
        <v>152</v>
      </c>
      <c r="T166" t="s">
        <v>152</v>
      </c>
      <c r="U166" t="s">
        <v>152</v>
      </c>
      <c r="V166" t="s">
        <v>152</v>
      </c>
      <c r="W166" t="s">
        <v>152</v>
      </c>
      <c r="X166" t="s">
        <v>152</v>
      </c>
      <c r="Y166" t="s">
        <v>152</v>
      </c>
      <c r="Z166" t="s">
        <v>152</v>
      </c>
      <c r="AA166" t="s">
        <v>152</v>
      </c>
      <c r="AB166" t="s">
        <v>152</v>
      </c>
      <c r="AC166" t="s">
        <v>152</v>
      </c>
      <c r="AD166">
        <v>3.5000000000000003E-2</v>
      </c>
      <c r="AE166">
        <v>3.5999999999999997E-2</v>
      </c>
      <c r="AF166">
        <v>0.04</v>
      </c>
      <c r="AG166">
        <v>3.2000000000000001E-2</v>
      </c>
      <c r="AH166">
        <v>0.04</v>
      </c>
      <c r="AI166">
        <v>4.2999999999999997E-2</v>
      </c>
      <c r="AJ166">
        <v>4.9000000000000002E-2</v>
      </c>
      <c r="AK166">
        <v>5.5E-2</v>
      </c>
      <c r="AL166">
        <v>6.2E-2</v>
      </c>
      <c r="AM166">
        <v>8.3000000000000004E-2</v>
      </c>
      <c r="AN166">
        <v>0.107</v>
      </c>
      <c r="AO166">
        <v>0.112</v>
      </c>
      <c r="AP166">
        <v>0.11600000000000001</v>
      </c>
      <c r="AQ166">
        <v>0.112</v>
      </c>
      <c r="AR166" s="2">
        <v>0.121</v>
      </c>
      <c r="AS166" s="2">
        <v>0.125</v>
      </c>
      <c r="AT166" s="2">
        <v>0.127</v>
      </c>
      <c r="AU166" s="2">
        <v>0.13400000000000001</v>
      </c>
      <c r="AV166">
        <v>0.13900000000000001</v>
      </c>
      <c r="AW166">
        <v>0.14299999999999999</v>
      </c>
      <c r="AX166">
        <v>0.14699999999999999</v>
      </c>
      <c r="AY166">
        <v>0.151</v>
      </c>
      <c r="AZ166">
        <v>0.155</v>
      </c>
      <c r="BA166">
        <v>2019</v>
      </c>
    </row>
    <row r="167" spans="1:53" hidden="1">
      <c r="A167" t="s">
        <v>113</v>
      </c>
      <c r="B167" t="s">
        <v>197</v>
      </c>
      <c r="C167" t="s">
        <v>178</v>
      </c>
      <c r="E167" t="s">
        <v>196</v>
      </c>
      <c r="F167" t="s">
        <v>152</v>
      </c>
      <c r="G167" t="s">
        <v>152</v>
      </c>
      <c r="H167" t="s">
        <v>152</v>
      </c>
      <c r="I167" t="s">
        <v>152</v>
      </c>
      <c r="J167" t="s">
        <v>152</v>
      </c>
      <c r="K167" t="s">
        <v>152</v>
      </c>
      <c r="L167" t="s">
        <v>152</v>
      </c>
      <c r="M167" t="s">
        <v>152</v>
      </c>
      <c r="N167" t="s">
        <v>152</v>
      </c>
      <c r="O167" t="s">
        <v>152</v>
      </c>
      <c r="P167" t="s">
        <v>152</v>
      </c>
      <c r="Q167" t="s">
        <v>152</v>
      </c>
      <c r="R167" t="s">
        <v>152</v>
      </c>
      <c r="S167" t="s">
        <v>152</v>
      </c>
      <c r="T167" t="s">
        <v>152</v>
      </c>
      <c r="U167" t="s">
        <v>152</v>
      </c>
      <c r="V167" t="s">
        <v>152</v>
      </c>
      <c r="W167" t="s">
        <v>152</v>
      </c>
      <c r="X167" t="s">
        <v>152</v>
      </c>
      <c r="Y167" t="s">
        <v>152</v>
      </c>
      <c r="Z167" t="s">
        <v>152</v>
      </c>
      <c r="AA167" t="s">
        <v>152</v>
      </c>
      <c r="AB167" t="s">
        <v>152</v>
      </c>
      <c r="AC167" t="s">
        <v>152</v>
      </c>
      <c r="AD167">
        <v>137.40700000000001</v>
      </c>
      <c r="AE167">
        <v>128.523</v>
      </c>
      <c r="AF167">
        <v>110.495</v>
      </c>
      <c r="AG167">
        <v>106.32899999999999</v>
      </c>
      <c r="AH167">
        <v>126.26</v>
      </c>
      <c r="AI167">
        <v>165.77</v>
      </c>
      <c r="AJ167">
        <v>134.67599999999999</v>
      </c>
      <c r="AK167">
        <v>150.876</v>
      </c>
      <c r="AL167">
        <v>193.48599999999999</v>
      </c>
      <c r="AM167">
        <v>150.25700000000001</v>
      </c>
      <c r="AN167">
        <v>140.73400000000001</v>
      </c>
      <c r="AO167">
        <v>124.03</v>
      </c>
      <c r="AP167">
        <v>158.684</v>
      </c>
      <c r="AQ167">
        <v>177.50399999999999</v>
      </c>
      <c r="AR167" s="2">
        <v>184.85599999999999</v>
      </c>
      <c r="AS167" s="2">
        <v>189.625</v>
      </c>
      <c r="AT167" s="2">
        <v>193.75</v>
      </c>
      <c r="AU167" s="2">
        <v>199.77600000000001</v>
      </c>
      <c r="AV167">
        <v>204.672</v>
      </c>
      <c r="AW167">
        <v>208.60900000000001</v>
      </c>
      <c r="AX167">
        <v>211.85499999999999</v>
      </c>
      <c r="AY167">
        <v>214.52</v>
      </c>
      <c r="AZ167">
        <v>217.32499999999999</v>
      </c>
      <c r="BA167">
        <v>2019</v>
      </c>
    </row>
    <row r="168" spans="1:53" hidden="1">
      <c r="A168" t="s">
        <v>113</v>
      </c>
      <c r="B168" t="s">
        <v>195</v>
      </c>
      <c r="C168" t="s">
        <v>150</v>
      </c>
      <c r="D168" t="s">
        <v>190</v>
      </c>
      <c r="E168" t="s">
        <v>193</v>
      </c>
      <c r="F168" t="s">
        <v>152</v>
      </c>
      <c r="G168" t="s">
        <v>152</v>
      </c>
      <c r="H168" t="s">
        <v>152</v>
      </c>
      <c r="I168" t="s">
        <v>152</v>
      </c>
      <c r="J168" t="s">
        <v>152</v>
      </c>
      <c r="K168" t="s">
        <v>152</v>
      </c>
      <c r="L168" t="s">
        <v>152</v>
      </c>
      <c r="M168" t="s">
        <v>152</v>
      </c>
      <c r="N168" t="s">
        <v>152</v>
      </c>
      <c r="O168" t="s">
        <v>152</v>
      </c>
      <c r="P168" t="s">
        <v>152</v>
      </c>
      <c r="Q168" t="s">
        <v>152</v>
      </c>
      <c r="R168" t="s">
        <v>152</v>
      </c>
      <c r="S168" t="s">
        <v>152</v>
      </c>
      <c r="T168" t="s">
        <v>152</v>
      </c>
      <c r="U168" t="s">
        <v>152</v>
      </c>
      <c r="V168" t="s">
        <v>152</v>
      </c>
      <c r="W168" t="s">
        <v>152</v>
      </c>
      <c r="X168" t="s">
        <v>152</v>
      </c>
      <c r="Y168" t="s">
        <v>152</v>
      </c>
      <c r="Z168" t="s">
        <v>152</v>
      </c>
      <c r="AA168" t="s">
        <v>152</v>
      </c>
      <c r="AB168" t="s">
        <v>152</v>
      </c>
      <c r="AC168" t="s">
        <v>152</v>
      </c>
      <c r="AD168" s="43">
        <v>3248.3580000000002</v>
      </c>
      <c r="AE168" s="43">
        <v>3277.9969999999998</v>
      </c>
      <c r="AF168" s="43">
        <v>3869.5340000000001</v>
      </c>
      <c r="AG168" s="43">
        <v>2960.8820000000001</v>
      </c>
      <c r="AH168" s="43">
        <v>3504.4119999999998</v>
      </c>
      <c r="AI168" s="43">
        <v>3759.232</v>
      </c>
      <c r="AJ168" s="43">
        <v>4001.4960000000001</v>
      </c>
      <c r="AK168" s="43">
        <v>4385.3580000000002</v>
      </c>
      <c r="AL168" s="43">
        <v>4703.7780000000002</v>
      </c>
      <c r="AM168" s="43">
        <v>5907.1679999999997</v>
      </c>
      <c r="AN168" s="43">
        <v>6861.268</v>
      </c>
      <c r="AO168" s="43">
        <v>6742.0020000000004</v>
      </c>
      <c r="AP168" s="43">
        <v>6640.0559999999996</v>
      </c>
      <c r="AQ168" s="43">
        <v>6088.8310000000001</v>
      </c>
      <c r="AR168" s="45">
        <v>6556.73</v>
      </c>
      <c r="AS168" s="45">
        <v>6903.1679999999997</v>
      </c>
      <c r="AT168" s="45">
        <v>6818.5249999999996</v>
      </c>
      <c r="AU168" s="45">
        <v>6791.3320000000003</v>
      </c>
      <c r="AV168" s="43">
        <v>6720.7550000000001</v>
      </c>
      <c r="AW168" s="43">
        <v>6642.9979999999996</v>
      </c>
      <c r="AX168" s="43">
        <v>6551.3149999999996</v>
      </c>
      <c r="AY168" s="43">
        <v>6460.6530000000002</v>
      </c>
      <c r="AZ168" s="43">
        <v>6369.4290000000001</v>
      </c>
      <c r="BA168">
        <v>2016</v>
      </c>
    </row>
    <row r="169" spans="1:53" hidden="1">
      <c r="A169" t="s">
        <v>113</v>
      </c>
      <c r="B169" t="s">
        <v>195</v>
      </c>
      <c r="C169" t="s">
        <v>194</v>
      </c>
      <c r="D169" t="s">
        <v>190</v>
      </c>
      <c r="E169" t="s">
        <v>193</v>
      </c>
      <c r="F169" t="s">
        <v>152</v>
      </c>
      <c r="G169" t="s">
        <v>152</v>
      </c>
      <c r="H169" t="s">
        <v>152</v>
      </c>
      <c r="I169" t="s">
        <v>152</v>
      </c>
      <c r="J169" t="s">
        <v>152</v>
      </c>
      <c r="K169" t="s">
        <v>152</v>
      </c>
      <c r="L169" t="s">
        <v>152</v>
      </c>
      <c r="M169" t="s">
        <v>152</v>
      </c>
      <c r="N169" t="s">
        <v>152</v>
      </c>
      <c r="O169" t="s">
        <v>152</v>
      </c>
      <c r="P169" t="s">
        <v>152</v>
      </c>
      <c r="Q169" t="s">
        <v>152</v>
      </c>
      <c r="R169" t="s">
        <v>152</v>
      </c>
      <c r="S169" t="s">
        <v>152</v>
      </c>
      <c r="T169" t="s">
        <v>152</v>
      </c>
      <c r="U169" t="s">
        <v>152</v>
      </c>
      <c r="V169" t="s">
        <v>152</v>
      </c>
      <c r="W169" t="s">
        <v>152</v>
      </c>
      <c r="X169" t="s">
        <v>152</v>
      </c>
      <c r="Y169" t="s">
        <v>152</v>
      </c>
      <c r="Z169" t="s">
        <v>152</v>
      </c>
      <c r="AA169" t="s">
        <v>152</v>
      </c>
      <c r="AB169" t="s">
        <v>152</v>
      </c>
      <c r="AC169" t="s">
        <v>152</v>
      </c>
      <c r="AD169" s="43">
        <v>4450.2420000000002</v>
      </c>
      <c r="AE169" s="43">
        <v>4490.8469999999998</v>
      </c>
      <c r="AF169" s="43">
        <v>5301.2510000000002</v>
      </c>
      <c r="AG169" s="43">
        <v>4056.4</v>
      </c>
      <c r="AH169" s="43">
        <v>4801.0349999999999</v>
      </c>
      <c r="AI169" s="43">
        <v>5150.1379999999999</v>
      </c>
      <c r="AJ169" s="43">
        <v>5482.0389999999998</v>
      </c>
      <c r="AK169" s="43">
        <v>6007.9290000000001</v>
      </c>
      <c r="AL169" s="43">
        <v>6444.1629999999996</v>
      </c>
      <c r="AM169" s="43">
        <v>8092.8050000000003</v>
      </c>
      <c r="AN169" s="43">
        <v>9399.9189999999999</v>
      </c>
      <c r="AO169" s="43">
        <v>9236.5249999999996</v>
      </c>
      <c r="AP169" s="43">
        <v>9096.8590000000004</v>
      </c>
      <c r="AQ169" s="43">
        <v>8341.6820000000007</v>
      </c>
      <c r="AR169" s="45">
        <v>8982.7029999999995</v>
      </c>
      <c r="AS169" s="45">
        <v>9457.3220000000001</v>
      </c>
      <c r="AT169" s="45">
        <v>9341.3610000000008</v>
      </c>
      <c r="AU169" s="45">
        <v>9304.107</v>
      </c>
      <c r="AV169" s="43">
        <v>9207.4159999999993</v>
      </c>
      <c r="AW169" s="43">
        <v>9100.89</v>
      </c>
      <c r="AX169" s="43">
        <v>8975.2839999999997</v>
      </c>
      <c r="AY169" s="43">
        <v>8851.0769999999993</v>
      </c>
      <c r="AZ169" s="43">
        <v>8726.1</v>
      </c>
      <c r="BA169">
        <v>2016</v>
      </c>
    </row>
    <row r="170" spans="1:53" hidden="1">
      <c r="A170" t="s">
        <v>113</v>
      </c>
      <c r="B170" t="s">
        <v>192</v>
      </c>
      <c r="C170" t="s">
        <v>150</v>
      </c>
      <c r="D170" t="s">
        <v>190</v>
      </c>
      <c r="E170" t="s">
        <v>189</v>
      </c>
      <c r="F170" t="s">
        <v>152</v>
      </c>
      <c r="G170" t="s">
        <v>152</v>
      </c>
      <c r="H170" t="s">
        <v>152</v>
      </c>
      <c r="I170" t="s">
        <v>152</v>
      </c>
      <c r="J170" t="s">
        <v>152</v>
      </c>
      <c r="K170" t="s">
        <v>152</v>
      </c>
      <c r="L170" t="s">
        <v>152</v>
      </c>
      <c r="M170" t="s">
        <v>152</v>
      </c>
      <c r="N170" t="s">
        <v>152</v>
      </c>
      <c r="O170" t="s">
        <v>152</v>
      </c>
      <c r="P170" t="s">
        <v>152</v>
      </c>
      <c r="Q170" t="s">
        <v>152</v>
      </c>
      <c r="R170" t="s">
        <v>152</v>
      </c>
      <c r="S170" t="s">
        <v>152</v>
      </c>
      <c r="T170" t="s">
        <v>152</v>
      </c>
      <c r="U170" t="s">
        <v>152</v>
      </c>
      <c r="V170" t="s">
        <v>152</v>
      </c>
      <c r="W170" t="s">
        <v>152</v>
      </c>
      <c r="X170" t="s">
        <v>152</v>
      </c>
      <c r="Y170" t="s">
        <v>152</v>
      </c>
      <c r="Z170" t="s">
        <v>152</v>
      </c>
      <c r="AA170" t="s">
        <v>152</v>
      </c>
      <c r="AB170" t="s">
        <v>152</v>
      </c>
      <c r="AC170" t="s">
        <v>152</v>
      </c>
      <c r="AD170" s="43">
        <v>4463.4660000000003</v>
      </c>
      <c r="AE170" s="43">
        <v>4212.9719999999998</v>
      </c>
      <c r="AF170" s="43">
        <v>4275.6279999999997</v>
      </c>
      <c r="AG170" s="43">
        <v>3148.2620000000002</v>
      </c>
      <c r="AH170" s="43">
        <v>4424.6750000000002</v>
      </c>
      <c r="AI170" s="43">
        <v>6231.6940000000004</v>
      </c>
      <c r="AJ170" s="43">
        <v>5389.0680000000002</v>
      </c>
      <c r="AK170" s="43">
        <v>6616.4560000000001</v>
      </c>
      <c r="AL170" s="43">
        <v>9101.1610000000001</v>
      </c>
      <c r="AM170" s="43">
        <v>8875.9310000000005</v>
      </c>
      <c r="AN170" s="43">
        <v>9656.1149999999998</v>
      </c>
      <c r="AO170" s="43">
        <v>8362.1319999999996</v>
      </c>
      <c r="AP170" s="43">
        <v>10536.718999999999</v>
      </c>
      <c r="AQ170" s="43">
        <v>10807.93</v>
      </c>
      <c r="AR170" s="45">
        <v>12120.477000000001</v>
      </c>
      <c r="AS170" s="45">
        <v>13090.138999999999</v>
      </c>
      <c r="AT170" s="45">
        <v>13210.892</v>
      </c>
      <c r="AU170" s="45">
        <v>13567.42</v>
      </c>
      <c r="AV170" s="43">
        <v>13755.493</v>
      </c>
      <c r="AW170" s="43">
        <v>13857.91</v>
      </c>
      <c r="AX170" s="43">
        <v>13879.295</v>
      </c>
      <c r="AY170" s="43">
        <v>13859.37</v>
      </c>
      <c r="AZ170" s="43">
        <v>13842.386</v>
      </c>
      <c r="BA170">
        <v>2016</v>
      </c>
    </row>
    <row r="171" spans="1:53" hidden="1">
      <c r="A171" t="s">
        <v>113</v>
      </c>
      <c r="B171" t="s">
        <v>192</v>
      </c>
      <c r="C171" t="s">
        <v>148</v>
      </c>
      <c r="D171" t="s">
        <v>190</v>
      </c>
      <c r="E171" t="s">
        <v>189</v>
      </c>
      <c r="F171" t="s">
        <v>152</v>
      </c>
      <c r="G171" t="s">
        <v>152</v>
      </c>
      <c r="H171" t="s">
        <v>152</v>
      </c>
      <c r="I171" t="s">
        <v>152</v>
      </c>
      <c r="J171" t="s">
        <v>152</v>
      </c>
      <c r="K171" t="s">
        <v>152</v>
      </c>
      <c r="L171" t="s">
        <v>152</v>
      </c>
      <c r="M171" t="s">
        <v>152</v>
      </c>
      <c r="N171" t="s">
        <v>152</v>
      </c>
      <c r="O171" t="s">
        <v>152</v>
      </c>
      <c r="P171" t="s">
        <v>152</v>
      </c>
      <c r="Q171" t="s">
        <v>152</v>
      </c>
      <c r="R171" t="s">
        <v>152</v>
      </c>
      <c r="S171" t="s">
        <v>152</v>
      </c>
      <c r="T171" t="s">
        <v>152</v>
      </c>
      <c r="U171" t="s">
        <v>152</v>
      </c>
      <c r="V171" t="s">
        <v>152</v>
      </c>
      <c r="W171" t="s">
        <v>152</v>
      </c>
      <c r="X171" t="s">
        <v>152</v>
      </c>
      <c r="Y171" t="s">
        <v>152</v>
      </c>
      <c r="Z171" t="s">
        <v>152</v>
      </c>
      <c r="AA171" t="s">
        <v>152</v>
      </c>
      <c r="AB171" t="s">
        <v>152</v>
      </c>
      <c r="AC171" t="s">
        <v>152</v>
      </c>
      <c r="AD171" s="43">
        <v>3174.9609999999998</v>
      </c>
      <c r="AE171" s="43">
        <v>3167.6480000000001</v>
      </c>
      <c r="AF171" s="43">
        <v>3200.72</v>
      </c>
      <c r="AG171" s="43">
        <v>2470.84</v>
      </c>
      <c r="AH171" s="43">
        <v>3965.355</v>
      </c>
      <c r="AI171" s="43">
        <v>4587.75</v>
      </c>
      <c r="AJ171" s="43">
        <v>4748.0780000000004</v>
      </c>
      <c r="AK171" s="43">
        <v>6529.3969999999999</v>
      </c>
      <c r="AL171" s="43">
        <v>9382.6409999999996</v>
      </c>
      <c r="AM171" s="43">
        <v>9103.5190000000002</v>
      </c>
      <c r="AN171" s="43">
        <v>8865.5990000000002</v>
      </c>
      <c r="AO171" s="43">
        <v>6994.0540000000001</v>
      </c>
      <c r="AP171" s="43">
        <v>7674.4769999999999</v>
      </c>
      <c r="AQ171" s="43">
        <v>8152.2569999999996</v>
      </c>
      <c r="AR171" s="45">
        <v>9398.51</v>
      </c>
      <c r="AS171" s="45">
        <v>9365.0949999999993</v>
      </c>
      <c r="AT171" s="45">
        <v>8866.8739999999998</v>
      </c>
      <c r="AU171" s="45">
        <v>10138.196</v>
      </c>
      <c r="AV171" s="43">
        <v>10361.197</v>
      </c>
      <c r="AW171" s="43">
        <v>10576.166999999999</v>
      </c>
      <c r="AX171" s="43">
        <v>10668.968999999999</v>
      </c>
      <c r="AY171" s="43">
        <v>10687.362999999999</v>
      </c>
      <c r="AZ171" s="43">
        <v>10564.319</v>
      </c>
      <c r="BA171">
        <v>2016</v>
      </c>
    </row>
    <row r="172" spans="1:53" hidden="1">
      <c r="A172" t="s">
        <v>113</v>
      </c>
      <c r="B172" t="s">
        <v>192</v>
      </c>
      <c r="C172" t="s">
        <v>191</v>
      </c>
      <c r="D172" t="s">
        <v>190</v>
      </c>
      <c r="E172" t="s">
        <v>189</v>
      </c>
      <c r="F172" t="s">
        <v>152</v>
      </c>
      <c r="G172" t="s">
        <v>152</v>
      </c>
      <c r="H172" t="s">
        <v>152</v>
      </c>
      <c r="I172" t="s">
        <v>152</v>
      </c>
      <c r="J172" t="s">
        <v>152</v>
      </c>
      <c r="K172" t="s">
        <v>152</v>
      </c>
      <c r="L172" t="s">
        <v>152</v>
      </c>
      <c r="M172" t="s">
        <v>152</v>
      </c>
      <c r="N172" t="s">
        <v>152</v>
      </c>
      <c r="O172" t="s">
        <v>152</v>
      </c>
      <c r="P172" t="s">
        <v>152</v>
      </c>
      <c r="Q172" t="s">
        <v>152</v>
      </c>
      <c r="R172" t="s">
        <v>152</v>
      </c>
      <c r="S172" t="s">
        <v>152</v>
      </c>
      <c r="T172" t="s">
        <v>152</v>
      </c>
      <c r="U172" t="s">
        <v>152</v>
      </c>
      <c r="V172" t="s">
        <v>152</v>
      </c>
      <c r="W172" t="s">
        <v>152</v>
      </c>
      <c r="X172" t="s">
        <v>152</v>
      </c>
      <c r="Y172" t="s">
        <v>152</v>
      </c>
      <c r="Z172" t="s">
        <v>152</v>
      </c>
      <c r="AA172" t="s">
        <v>152</v>
      </c>
      <c r="AB172" t="s">
        <v>152</v>
      </c>
      <c r="AC172" t="s">
        <v>152</v>
      </c>
      <c r="AD172" s="43">
        <v>3504.268</v>
      </c>
      <c r="AE172" s="43">
        <v>3647.1379999999999</v>
      </c>
      <c r="AF172" s="43">
        <v>4438.1350000000002</v>
      </c>
      <c r="AG172" s="43">
        <v>3487.7370000000001</v>
      </c>
      <c r="AH172" s="43">
        <v>4207.143</v>
      </c>
      <c r="AI172" s="43">
        <v>4541.9859999999999</v>
      </c>
      <c r="AJ172" s="43">
        <v>4892.8069999999998</v>
      </c>
      <c r="AK172" s="43">
        <v>5473.5839999999998</v>
      </c>
      <c r="AL172" s="43">
        <v>5980.83</v>
      </c>
      <c r="AM172" s="43">
        <v>7642.4750000000004</v>
      </c>
      <c r="AN172" s="43">
        <v>9042.8359999999993</v>
      </c>
      <c r="AO172" s="43">
        <v>8974.5409999999993</v>
      </c>
      <c r="AP172" s="43">
        <v>8927.4050000000007</v>
      </c>
      <c r="AQ172" s="43">
        <v>8341.6820000000007</v>
      </c>
      <c r="AR172" s="45">
        <v>9197.2839999999997</v>
      </c>
      <c r="AS172" s="45">
        <v>9856.4680000000008</v>
      </c>
      <c r="AT172" s="45">
        <v>9852.9349999999995</v>
      </c>
      <c r="AU172" s="45">
        <v>10167.286</v>
      </c>
      <c r="AV172" s="43">
        <v>10338.558000000001</v>
      </c>
      <c r="AW172" s="43">
        <v>10462.101000000001</v>
      </c>
      <c r="AX172" s="43">
        <v>10552.879000000001</v>
      </c>
      <c r="AY172" s="43">
        <v>10632.906999999999</v>
      </c>
      <c r="AZ172" s="43">
        <v>10699.995000000001</v>
      </c>
      <c r="BA172">
        <v>2016</v>
      </c>
    </row>
    <row r="173" spans="1:53" hidden="1">
      <c r="A173" t="s">
        <v>113</v>
      </c>
      <c r="B173" t="s">
        <v>188</v>
      </c>
      <c r="C173" t="s">
        <v>187</v>
      </c>
      <c r="E173" t="s">
        <v>184</v>
      </c>
      <c r="F173" t="s">
        <v>152</v>
      </c>
      <c r="G173" t="s">
        <v>152</v>
      </c>
      <c r="H173" t="s">
        <v>152</v>
      </c>
      <c r="I173" t="s">
        <v>152</v>
      </c>
      <c r="J173" t="s">
        <v>152</v>
      </c>
      <c r="K173" t="s">
        <v>152</v>
      </c>
      <c r="L173" t="s">
        <v>152</v>
      </c>
      <c r="M173" t="s">
        <v>152</v>
      </c>
      <c r="N173" t="s">
        <v>152</v>
      </c>
      <c r="O173" t="s">
        <v>152</v>
      </c>
      <c r="P173" t="s">
        <v>152</v>
      </c>
      <c r="Q173" t="s">
        <v>152</v>
      </c>
      <c r="R173" t="s">
        <v>152</v>
      </c>
      <c r="S173" t="s">
        <v>152</v>
      </c>
      <c r="T173" t="s">
        <v>152</v>
      </c>
      <c r="U173" t="s">
        <v>152</v>
      </c>
      <c r="V173" t="s">
        <v>152</v>
      </c>
      <c r="W173" t="s">
        <v>152</v>
      </c>
      <c r="X173" t="s">
        <v>152</v>
      </c>
      <c r="Y173" t="s">
        <v>152</v>
      </c>
      <c r="Z173" t="s">
        <v>152</v>
      </c>
      <c r="AA173" t="s">
        <v>152</v>
      </c>
      <c r="AB173" t="s">
        <v>152</v>
      </c>
      <c r="AC173" t="s">
        <v>152</v>
      </c>
      <c r="AD173" t="s">
        <v>203</v>
      </c>
      <c r="AE173" t="s">
        <v>203</v>
      </c>
      <c r="AF173" t="s">
        <v>203</v>
      </c>
      <c r="AG173" t="s">
        <v>203</v>
      </c>
      <c r="AH173" t="s">
        <v>203</v>
      </c>
      <c r="AI173" t="s">
        <v>203</v>
      </c>
      <c r="AJ173" t="s">
        <v>203</v>
      </c>
      <c r="AK173" t="s">
        <v>203</v>
      </c>
      <c r="AL173" t="s">
        <v>203</v>
      </c>
      <c r="AM173" t="s">
        <v>203</v>
      </c>
      <c r="AN173" t="s">
        <v>203</v>
      </c>
      <c r="AO173" t="s">
        <v>203</v>
      </c>
      <c r="AP173" t="s">
        <v>203</v>
      </c>
      <c r="AQ173" t="s">
        <v>203</v>
      </c>
      <c r="AR173" s="2" t="s">
        <v>203</v>
      </c>
      <c r="AS173" s="2" t="s">
        <v>203</v>
      </c>
      <c r="AT173" s="2" t="s">
        <v>203</v>
      </c>
      <c r="AU173" s="2" t="s">
        <v>203</v>
      </c>
      <c r="AV173" t="s">
        <v>203</v>
      </c>
      <c r="AW173" t="s">
        <v>203</v>
      </c>
      <c r="AX173" t="s">
        <v>203</v>
      </c>
      <c r="AY173" t="s">
        <v>203</v>
      </c>
      <c r="AZ173" t="s">
        <v>203</v>
      </c>
      <c r="BA173">
        <v>2019</v>
      </c>
    </row>
    <row r="174" spans="1:53" hidden="1">
      <c r="A174" t="s">
        <v>113</v>
      </c>
      <c r="B174" t="s">
        <v>186</v>
      </c>
      <c r="C174" t="s">
        <v>185</v>
      </c>
      <c r="E174" t="s">
        <v>184</v>
      </c>
      <c r="F174" t="s">
        <v>152</v>
      </c>
      <c r="G174" t="s">
        <v>152</v>
      </c>
      <c r="H174" t="s">
        <v>152</v>
      </c>
      <c r="I174" t="s">
        <v>152</v>
      </c>
      <c r="J174" t="s">
        <v>152</v>
      </c>
      <c r="K174" t="s">
        <v>152</v>
      </c>
      <c r="L174" t="s">
        <v>152</v>
      </c>
      <c r="M174" t="s">
        <v>152</v>
      </c>
      <c r="N174" t="s">
        <v>152</v>
      </c>
      <c r="O174" t="s">
        <v>152</v>
      </c>
      <c r="P174" t="s">
        <v>152</v>
      </c>
      <c r="Q174" t="s">
        <v>152</v>
      </c>
      <c r="R174" t="s">
        <v>152</v>
      </c>
      <c r="S174" t="s">
        <v>152</v>
      </c>
      <c r="T174" t="s">
        <v>152</v>
      </c>
      <c r="U174" t="s">
        <v>152</v>
      </c>
      <c r="V174" t="s">
        <v>152</v>
      </c>
      <c r="W174" t="s">
        <v>152</v>
      </c>
      <c r="X174" t="s">
        <v>152</v>
      </c>
      <c r="Y174" t="s">
        <v>152</v>
      </c>
      <c r="Z174" t="s">
        <v>152</v>
      </c>
      <c r="AA174" t="s">
        <v>152</v>
      </c>
      <c r="AB174" t="s">
        <v>152</v>
      </c>
      <c r="AC174" t="s">
        <v>152</v>
      </c>
      <c r="AD174">
        <v>1.274</v>
      </c>
      <c r="AE174">
        <v>1.155</v>
      </c>
      <c r="AF174">
        <v>0.96299999999999997</v>
      </c>
      <c r="AG174">
        <v>0.90300000000000002</v>
      </c>
      <c r="AH174">
        <v>1.052</v>
      </c>
      <c r="AI174">
        <v>1.3720000000000001</v>
      </c>
      <c r="AJ174">
        <v>1.101</v>
      </c>
      <c r="AK174">
        <v>1.2090000000000001</v>
      </c>
      <c r="AL174">
        <v>1.522</v>
      </c>
      <c r="AM174">
        <v>1.161</v>
      </c>
      <c r="AN174">
        <v>1.0680000000000001</v>
      </c>
      <c r="AO174">
        <v>0.93200000000000005</v>
      </c>
      <c r="AP174">
        <v>1.18</v>
      </c>
      <c r="AQ174">
        <v>1.296</v>
      </c>
      <c r="AR174" s="2">
        <v>1.3180000000000001</v>
      </c>
      <c r="AS174" s="2">
        <v>1.3280000000000001</v>
      </c>
      <c r="AT174" s="2">
        <v>1.341</v>
      </c>
      <c r="AU174" s="2">
        <v>1.3340000000000001</v>
      </c>
      <c r="AV174">
        <v>1.331</v>
      </c>
      <c r="AW174">
        <v>1.325</v>
      </c>
      <c r="AX174">
        <v>1.3149999999999999</v>
      </c>
      <c r="AY174">
        <v>1.3029999999999999</v>
      </c>
      <c r="AZ174">
        <v>1.294</v>
      </c>
      <c r="BA174">
        <v>2019</v>
      </c>
    </row>
    <row r="175" spans="1:53" hidden="1">
      <c r="A175" t="s">
        <v>113</v>
      </c>
      <c r="B175" t="s">
        <v>183</v>
      </c>
      <c r="C175" t="s">
        <v>144</v>
      </c>
    </row>
    <row r="176" spans="1:53" hidden="1">
      <c r="A176" t="s">
        <v>113</v>
      </c>
      <c r="B176" t="s">
        <v>181</v>
      </c>
      <c r="C176" t="s">
        <v>144</v>
      </c>
    </row>
    <row r="177" spans="1:53" hidden="1">
      <c r="A177" t="s">
        <v>113</v>
      </c>
      <c r="B177" t="s">
        <v>180</v>
      </c>
      <c r="C177" t="s">
        <v>178</v>
      </c>
      <c r="E177" t="s">
        <v>247</v>
      </c>
      <c r="F177" t="s">
        <v>152</v>
      </c>
      <c r="G177" t="s">
        <v>152</v>
      </c>
      <c r="H177" t="s">
        <v>152</v>
      </c>
      <c r="I177" t="s">
        <v>152</v>
      </c>
      <c r="J177" t="s">
        <v>152</v>
      </c>
      <c r="K177" t="s">
        <v>152</v>
      </c>
      <c r="L177" t="s">
        <v>152</v>
      </c>
      <c r="M177" t="s">
        <v>152</v>
      </c>
      <c r="N177" t="s">
        <v>152</v>
      </c>
      <c r="O177" t="s">
        <v>152</v>
      </c>
      <c r="P177" t="s">
        <v>152</v>
      </c>
      <c r="Q177" t="s">
        <v>152</v>
      </c>
      <c r="R177" t="s">
        <v>152</v>
      </c>
      <c r="S177" t="s">
        <v>152</v>
      </c>
      <c r="T177" t="s">
        <v>152</v>
      </c>
      <c r="U177" t="s">
        <v>152</v>
      </c>
      <c r="V177" t="s">
        <v>152</v>
      </c>
      <c r="W177" t="s">
        <v>152</v>
      </c>
      <c r="X177" t="s">
        <v>152</v>
      </c>
      <c r="Y177" t="s">
        <v>152</v>
      </c>
      <c r="Z177" t="s">
        <v>152</v>
      </c>
      <c r="AA177" t="s">
        <v>152</v>
      </c>
      <c r="AB177" t="s">
        <v>152</v>
      </c>
      <c r="AC177" t="s">
        <v>152</v>
      </c>
      <c r="AD177">
        <v>61.619</v>
      </c>
      <c r="AE177">
        <v>66.956000000000003</v>
      </c>
      <c r="AF177">
        <v>79.88</v>
      </c>
      <c r="AG177">
        <v>84.353999999999999</v>
      </c>
      <c r="AH177">
        <v>85.227000000000004</v>
      </c>
      <c r="AI177">
        <v>104.337</v>
      </c>
      <c r="AJ177">
        <v>102.283</v>
      </c>
      <c r="AK177">
        <v>98.835999999999999</v>
      </c>
      <c r="AL177">
        <v>99.094999999999999</v>
      </c>
      <c r="AM177">
        <v>98</v>
      </c>
      <c r="AN177">
        <v>98.27</v>
      </c>
      <c r="AO177">
        <v>107.88500000000001</v>
      </c>
      <c r="AP177">
        <v>116.678</v>
      </c>
      <c r="AQ177">
        <v>122.607</v>
      </c>
      <c r="AR177" s="2">
        <v>123.175</v>
      </c>
      <c r="AS177" s="2">
        <v>128.471</v>
      </c>
      <c r="AT177" s="2">
        <v>129.61600000000001</v>
      </c>
      <c r="AU177" s="2">
        <v>131.172</v>
      </c>
      <c r="AV177">
        <v>133.79499999999999</v>
      </c>
      <c r="AW177">
        <v>136.471</v>
      </c>
      <c r="AX177">
        <v>139.20099999999999</v>
      </c>
      <c r="AY177">
        <v>141.98500000000001</v>
      </c>
      <c r="AZ177">
        <v>144.82400000000001</v>
      </c>
      <c r="BA177">
        <v>2020</v>
      </c>
    </row>
    <row r="178" spans="1:53" hidden="1">
      <c r="A178" t="s">
        <v>113</v>
      </c>
      <c r="B178" t="s">
        <v>180</v>
      </c>
      <c r="C178" t="s">
        <v>170</v>
      </c>
      <c r="E178" t="s">
        <v>179</v>
      </c>
      <c r="F178" t="s">
        <v>152</v>
      </c>
      <c r="G178" t="s">
        <v>152</v>
      </c>
      <c r="H178" t="s">
        <v>152</v>
      </c>
      <c r="I178" t="s">
        <v>152</v>
      </c>
      <c r="J178" t="s">
        <v>152</v>
      </c>
      <c r="K178" t="s">
        <v>152</v>
      </c>
      <c r="L178" t="s">
        <v>152</v>
      </c>
      <c r="M178" t="s">
        <v>152</v>
      </c>
      <c r="N178" t="s">
        <v>152</v>
      </c>
      <c r="O178" t="s">
        <v>152</v>
      </c>
      <c r="P178" t="s">
        <v>152</v>
      </c>
      <c r="Q178" t="s">
        <v>152</v>
      </c>
      <c r="R178" t="s">
        <v>152</v>
      </c>
      <c r="S178" t="s">
        <v>152</v>
      </c>
      <c r="T178" t="s">
        <v>152</v>
      </c>
      <c r="U178" t="s">
        <v>152</v>
      </c>
      <c r="V178" t="s">
        <v>152</v>
      </c>
      <c r="W178" t="s">
        <v>152</v>
      </c>
      <c r="X178" t="s">
        <v>152</v>
      </c>
      <c r="Y178" t="s">
        <v>152</v>
      </c>
      <c r="Z178" t="s">
        <v>152</v>
      </c>
      <c r="AA178" t="s">
        <v>152</v>
      </c>
      <c r="AB178" t="s">
        <v>152</v>
      </c>
      <c r="AC178" t="s">
        <v>152</v>
      </c>
      <c r="AD178" t="s">
        <v>152</v>
      </c>
      <c r="AE178">
        <v>8.6620000000000008</v>
      </c>
      <c r="AF178">
        <v>19.302</v>
      </c>
      <c r="AG178">
        <v>5.601</v>
      </c>
      <c r="AH178">
        <v>1.0349999999999999</v>
      </c>
      <c r="AI178">
        <v>22.422000000000001</v>
      </c>
      <c r="AJ178">
        <v>-1.968</v>
      </c>
      <c r="AK178">
        <v>-3.37</v>
      </c>
      <c r="AL178">
        <v>0.26200000000000001</v>
      </c>
      <c r="AM178">
        <v>-1.105</v>
      </c>
      <c r="AN178">
        <v>0.27500000000000002</v>
      </c>
      <c r="AO178">
        <v>9.7840000000000007</v>
      </c>
      <c r="AP178">
        <v>8.15</v>
      </c>
      <c r="AQ178">
        <v>5.0819999999999999</v>
      </c>
      <c r="AR178" s="2">
        <v>0.46300000000000002</v>
      </c>
      <c r="AS178" s="2">
        <v>4.3</v>
      </c>
      <c r="AT178" s="2">
        <v>0.89100000000000001</v>
      </c>
      <c r="AU178" s="2">
        <v>1.2</v>
      </c>
      <c r="AV178">
        <v>2</v>
      </c>
      <c r="AW178">
        <v>2</v>
      </c>
      <c r="AX178">
        <v>2</v>
      </c>
      <c r="AY178">
        <v>2</v>
      </c>
      <c r="AZ178">
        <v>2</v>
      </c>
      <c r="BA178">
        <v>2020</v>
      </c>
    </row>
    <row r="179" spans="1:53" hidden="1">
      <c r="A179" t="s">
        <v>113</v>
      </c>
      <c r="B179" t="s">
        <v>176</v>
      </c>
      <c r="C179" t="s">
        <v>178</v>
      </c>
      <c r="E179" t="s">
        <v>247</v>
      </c>
      <c r="F179" t="s">
        <v>152</v>
      </c>
      <c r="G179" t="s">
        <v>152</v>
      </c>
      <c r="H179" t="s">
        <v>152</v>
      </c>
      <c r="I179" t="s">
        <v>152</v>
      </c>
      <c r="J179" t="s">
        <v>152</v>
      </c>
      <c r="K179" t="s">
        <v>152</v>
      </c>
      <c r="L179" t="s">
        <v>152</v>
      </c>
      <c r="M179" t="s">
        <v>152</v>
      </c>
      <c r="N179" t="s">
        <v>152</v>
      </c>
      <c r="O179" t="s">
        <v>152</v>
      </c>
      <c r="P179" t="s">
        <v>152</v>
      </c>
      <c r="Q179" t="s">
        <v>152</v>
      </c>
      <c r="R179" t="s">
        <v>152</v>
      </c>
      <c r="S179" t="s">
        <v>152</v>
      </c>
      <c r="T179" t="s">
        <v>152</v>
      </c>
      <c r="U179" t="s">
        <v>152</v>
      </c>
      <c r="V179" t="s">
        <v>152</v>
      </c>
      <c r="W179" t="s">
        <v>152</v>
      </c>
      <c r="X179" t="s">
        <v>152</v>
      </c>
      <c r="Y179" t="s">
        <v>152</v>
      </c>
      <c r="Z179" t="s">
        <v>152</v>
      </c>
      <c r="AA179" t="s">
        <v>152</v>
      </c>
      <c r="AB179" t="s">
        <v>152</v>
      </c>
      <c r="AC179" t="s">
        <v>152</v>
      </c>
      <c r="AD179">
        <v>66.207999999999998</v>
      </c>
      <c r="AE179">
        <v>66.331000000000003</v>
      </c>
      <c r="AF179">
        <v>81.119</v>
      </c>
      <c r="AG179">
        <v>85.284999999999997</v>
      </c>
      <c r="AH179">
        <v>88.570999999999998</v>
      </c>
      <c r="AI179">
        <v>104.789</v>
      </c>
      <c r="AJ179">
        <v>98.93</v>
      </c>
      <c r="AK179">
        <v>97.968000000000004</v>
      </c>
      <c r="AL179">
        <v>98.281999999999996</v>
      </c>
      <c r="AM179">
        <v>96.558000000000007</v>
      </c>
      <c r="AN179">
        <v>106.202</v>
      </c>
      <c r="AO179">
        <v>109.93</v>
      </c>
      <c r="AP179">
        <v>118.961</v>
      </c>
      <c r="AQ179">
        <v>120.84</v>
      </c>
      <c r="AR179" s="2">
        <v>124.949</v>
      </c>
      <c r="AS179" s="2">
        <v>130.595</v>
      </c>
      <c r="AT179" s="2">
        <v>129.41999999999999</v>
      </c>
      <c r="AU179" s="2">
        <v>130.97300000000001</v>
      </c>
      <c r="AV179">
        <v>132.80600000000001</v>
      </c>
      <c r="AW179">
        <v>135.06399999999999</v>
      </c>
      <c r="AX179">
        <v>137.63</v>
      </c>
      <c r="AY179">
        <v>140.31399999999999</v>
      </c>
      <c r="AZ179">
        <v>143.12</v>
      </c>
      <c r="BA179">
        <v>2020</v>
      </c>
    </row>
    <row r="180" spans="1:53" hidden="1">
      <c r="A180" t="s">
        <v>113</v>
      </c>
      <c r="B180" t="s">
        <v>176</v>
      </c>
      <c r="C180" t="s">
        <v>170</v>
      </c>
      <c r="E180" t="s">
        <v>175</v>
      </c>
      <c r="F180" t="s">
        <v>152</v>
      </c>
      <c r="G180" t="s">
        <v>152</v>
      </c>
      <c r="H180" t="s">
        <v>152</v>
      </c>
      <c r="I180" t="s">
        <v>152</v>
      </c>
      <c r="J180" t="s">
        <v>152</v>
      </c>
      <c r="K180" t="s">
        <v>152</v>
      </c>
      <c r="L180" t="s">
        <v>152</v>
      </c>
      <c r="M180" t="s">
        <v>152</v>
      </c>
      <c r="N180" t="s">
        <v>152</v>
      </c>
      <c r="O180" t="s">
        <v>152</v>
      </c>
      <c r="P180" t="s">
        <v>152</v>
      </c>
      <c r="Q180" t="s">
        <v>152</v>
      </c>
      <c r="R180" t="s">
        <v>152</v>
      </c>
      <c r="S180" t="s">
        <v>152</v>
      </c>
      <c r="T180" t="s">
        <v>152</v>
      </c>
      <c r="U180" t="s">
        <v>152</v>
      </c>
      <c r="V180" t="s">
        <v>152</v>
      </c>
      <c r="W180" t="s">
        <v>152</v>
      </c>
      <c r="X180" t="s">
        <v>152</v>
      </c>
      <c r="Y180" t="s">
        <v>152</v>
      </c>
      <c r="Z180" t="s">
        <v>152</v>
      </c>
      <c r="AA180" t="s">
        <v>152</v>
      </c>
      <c r="AB180" t="s">
        <v>152</v>
      </c>
      <c r="AC180" t="s">
        <v>152</v>
      </c>
      <c r="AD180" t="s">
        <v>152</v>
      </c>
      <c r="AE180">
        <v>0.186</v>
      </c>
      <c r="AF180">
        <v>22.292999999999999</v>
      </c>
      <c r="AG180">
        <v>5.1360000000000001</v>
      </c>
      <c r="AH180">
        <v>3.8530000000000002</v>
      </c>
      <c r="AI180">
        <v>18.311</v>
      </c>
      <c r="AJ180">
        <v>-5.5919999999999996</v>
      </c>
      <c r="AK180">
        <v>-0.97199999999999998</v>
      </c>
      <c r="AL180">
        <v>0.32100000000000001</v>
      </c>
      <c r="AM180">
        <v>-1.754</v>
      </c>
      <c r="AN180">
        <v>9.9870000000000001</v>
      </c>
      <c r="AO180">
        <v>3.51</v>
      </c>
      <c r="AP180">
        <v>8.2149999999999999</v>
      </c>
      <c r="AQ180">
        <v>1.58</v>
      </c>
      <c r="AR180" s="2">
        <v>3.4</v>
      </c>
      <c r="AS180" s="2">
        <v>4.5190000000000001</v>
      </c>
      <c r="AT180" s="2">
        <v>-0.9</v>
      </c>
      <c r="AU180" s="2">
        <v>1.2</v>
      </c>
      <c r="AV180">
        <v>1.4</v>
      </c>
      <c r="AW180">
        <v>1.7</v>
      </c>
      <c r="AX180">
        <v>1.9</v>
      </c>
      <c r="AY180">
        <v>1.95</v>
      </c>
      <c r="AZ180">
        <v>2</v>
      </c>
      <c r="BA180">
        <v>2020</v>
      </c>
    </row>
    <row r="181" spans="1:53" hidden="1">
      <c r="A181" t="s">
        <v>113</v>
      </c>
      <c r="B181" t="s">
        <v>174</v>
      </c>
      <c r="C181" t="s">
        <v>170</v>
      </c>
    </row>
    <row r="182" spans="1:53" hidden="1">
      <c r="A182" t="s">
        <v>113</v>
      </c>
      <c r="B182" t="s">
        <v>173</v>
      </c>
      <c r="C182" t="s">
        <v>170</v>
      </c>
    </row>
    <row r="183" spans="1:53" hidden="1">
      <c r="A183" t="s">
        <v>113</v>
      </c>
      <c r="B183" t="s">
        <v>172</v>
      </c>
      <c r="C183" t="s">
        <v>170</v>
      </c>
    </row>
    <row r="184" spans="1:53" hidden="1">
      <c r="A184" t="s">
        <v>113</v>
      </c>
      <c r="B184" t="s">
        <v>171</v>
      </c>
      <c r="C184" t="s">
        <v>170</v>
      </c>
    </row>
    <row r="185" spans="1:53" hidden="1">
      <c r="A185" t="s">
        <v>113</v>
      </c>
      <c r="B185" t="s">
        <v>169</v>
      </c>
      <c r="C185" t="s">
        <v>168</v>
      </c>
    </row>
    <row r="186" spans="1:53" hidden="1">
      <c r="A186" t="s">
        <v>113</v>
      </c>
      <c r="B186" t="s">
        <v>167</v>
      </c>
      <c r="C186" t="s">
        <v>166</v>
      </c>
      <c r="D186" t="s">
        <v>165</v>
      </c>
      <c r="E186" t="s">
        <v>246</v>
      </c>
      <c r="F186" t="s">
        <v>152</v>
      </c>
      <c r="G186" t="s">
        <v>152</v>
      </c>
      <c r="H186" t="s">
        <v>152</v>
      </c>
      <c r="I186" t="s">
        <v>152</v>
      </c>
      <c r="J186" t="s">
        <v>152</v>
      </c>
      <c r="K186" t="s">
        <v>152</v>
      </c>
      <c r="L186" t="s">
        <v>152</v>
      </c>
      <c r="M186" t="s">
        <v>152</v>
      </c>
      <c r="N186" t="s">
        <v>152</v>
      </c>
      <c r="O186" t="s">
        <v>152</v>
      </c>
      <c r="P186" t="s">
        <v>152</v>
      </c>
      <c r="Q186" t="s">
        <v>152</v>
      </c>
      <c r="R186" t="s">
        <v>152</v>
      </c>
      <c r="S186" t="s">
        <v>152</v>
      </c>
      <c r="T186" t="s">
        <v>152</v>
      </c>
      <c r="U186" t="s">
        <v>152</v>
      </c>
      <c r="V186" t="s">
        <v>152</v>
      </c>
      <c r="W186" t="s">
        <v>152</v>
      </c>
      <c r="X186" t="s">
        <v>152</v>
      </c>
      <c r="Y186" t="s">
        <v>152</v>
      </c>
      <c r="Z186" t="s">
        <v>152</v>
      </c>
      <c r="AA186" t="s">
        <v>152</v>
      </c>
      <c r="AB186" t="s">
        <v>152</v>
      </c>
      <c r="AC186" t="s">
        <v>152</v>
      </c>
      <c r="AD186">
        <v>0.01</v>
      </c>
      <c r="AE186">
        <v>0.01</v>
      </c>
      <c r="AF186">
        <v>8.9999999999999993E-3</v>
      </c>
      <c r="AG186">
        <v>8.9999999999999993E-3</v>
      </c>
      <c r="AH186">
        <v>8.9999999999999993E-3</v>
      </c>
      <c r="AI186">
        <v>0.01</v>
      </c>
      <c r="AJ186">
        <v>0.01</v>
      </c>
      <c r="AK186">
        <v>0.01</v>
      </c>
      <c r="AL186">
        <v>0.01</v>
      </c>
      <c r="AM186">
        <v>1.0999999999999999E-2</v>
      </c>
      <c r="AN186">
        <v>1.2E-2</v>
      </c>
      <c r="AO186">
        <v>1.2E-2</v>
      </c>
      <c r="AP186">
        <v>1.2999999999999999E-2</v>
      </c>
      <c r="AQ186">
        <v>1.2999999999999999E-2</v>
      </c>
      <c r="AR186" s="2">
        <v>1.2999999999999999E-2</v>
      </c>
      <c r="AS186" s="2">
        <v>1.2999999999999999E-2</v>
      </c>
      <c r="AT186" s="2">
        <v>1.2999999999999999E-2</v>
      </c>
      <c r="AU186" s="2">
        <v>1.2999999999999999E-2</v>
      </c>
      <c r="AV186">
        <v>1.2999999999999999E-2</v>
      </c>
      <c r="AW186">
        <v>1.4E-2</v>
      </c>
      <c r="AX186">
        <v>1.4E-2</v>
      </c>
      <c r="AY186">
        <v>1.4E-2</v>
      </c>
      <c r="AZ186">
        <v>1.4E-2</v>
      </c>
      <c r="BA186">
        <v>2016</v>
      </c>
    </row>
    <row r="187" spans="1:53" hidden="1">
      <c r="A187" t="s">
        <v>113</v>
      </c>
      <c r="B187" t="s">
        <v>163</v>
      </c>
      <c r="C187" t="s">
        <v>150</v>
      </c>
      <c r="D187" t="s">
        <v>147</v>
      </c>
      <c r="E187" t="s">
        <v>245</v>
      </c>
      <c r="F187" t="s">
        <v>152</v>
      </c>
      <c r="G187" t="s">
        <v>152</v>
      </c>
      <c r="H187" t="s">
        <v>152</v>
      </c>
      <c r="I187" t="s">
        <v>152</v>
      </c>
      <c r="J187" t="s">
        <v>152</v>
      </c>
      <c r="K187" t="s">
        <v>152</v>
      </c>
      <c r="L187" t="s">
        <v>152</v>
      </c>
      <c r="M187" t="s">
        <v>152</v>
      </c>
      <c r="N187" t="s">
        <v>152</v>
      </c>
      <c r="O187" t="s">
        <v>152</v>
      </c>
      <c r="P187" t="s">
        <v>152</v>
      </c>
      <c r="Q187" t="s">
        <v>152</v>
      </c>
      <c r="R187" t="s">
        <v>152</v>
      </c>
      <c r="S187" t="s">
        <v>152</v>
      </c>
      <c r="T187" t="s">
        <v>152</v>
      </c>
      <c r="U187" t="s">
        <v>152</v>
      </c>
      <c r="V187" t="s">
        <v>152</v>
      </c>
      <c r="W187" t="s">
        <v>152</v>
      </c>
      <c r="X187" t="s">
        <v>152</v>
      </c>
      <c r="Y187" t="s">
        <v>152</v>
      </c>
      <c r="Z187" t="s">
        <v>152</v>
      </c>
      <c r="AA187" t="s">
        <v>152</v>
      </c>
      <c r="AB187" t="s">
        <v>152</v>
      </c>
      <c r="AC187" t="s">
        <v>152</v>
      </c>
      <c r="AD187" t="s">
        <v>152</v>
      </c>
      <c r="AE187" t="s">
        <v>152</v>
      </c>
      <c r="AF187" t="s">
        <v>152</v>
      </c>
      <c r="AG187" t="s">
        <v>152</v>
      </c>
      <c r="AH187" t="s">
        <v>152</v>
      </c>
      <c r="AI187">
        <v>4.1000000000000002E-2</v>
      </c>
      <c r="AJ187">
        <v>0.04</v>
      </c>
      <c r="AK187">
        <v>3.2000000000000001E-2</v>
      </c>
      <c r="AL187">
        <v>5.2999999999999999E-2</v>
      </c>
      <c r="AM187">
        <v>6.2E-2</v>
      </c>
      <c r="AN187">
        <v>9.8000000000000004E-2</v>
      </c>
      <c r="AO187">
        <v>9.8000000000000004E-2</v>
      </c>
      <c r="AP187">
        <v>0.158</v>
      </c>
      <c r="AQ187">
        <v>0.17699999999999999</v>
      </c>
      <c r="AR187" s="2">
        <v>0.20699999999999999</v>
      </c>
      <c r="AS187" s="2">
        <v>0.24</v>
      </c>
      <c r="AT187" s="2">
        <v>0.28299999999999997</v>
      </c>
      <c r="AU187" s="2">
        <v>0.28199999999999997</v>
      </c>
      <c r="AV187">
        <v>0.24199999999999999</v>
      </c>
      <c r="AW187">
        <v>0.21099999999999999</v>
      </c>
      <c r="AX187">
        <v>0.20599999999999999</v>
      </c>
      <c r="AY187">
        <v>0.20499999999999999</v>
      </c>
      <c r="AZ187">
        <v>0.20300000000000001</v>
      </c>
      <c r="BA187">
        <v>2020</v>
      </c>
    </row>
    <row r="188" spans="1:53" hidden="1">
      <c r="A188" t="s">
        <v>113</v>
      </c>
      <c r="B188" t="s">
        <v>163</v>
      </c>
      <c r="C188" t="s">
        <v>144</v>
      </c>
      <c r="E188" t="s">
        <v>162</v>
      </c>
      <c r="F188" t="s">
        <v>152</v>
      </c>
      <c r="G188" t="s">
        <v>152</v>
      </c>
      <c r="H188" t="s">
        <v>152</v>
      </c>
      <c r="I188" t="s">
        <v>152</v>
      </c>
      <c r="J188" t="s">
        <v>152</v>
      </c>
      <c r="K188" t="s">
        <v>152</v>
      </c>
      <c r="L188" t="s">
        <v>152</v>
      </c>
      <c r="M188" t="s">
        <v>152</v>
      </c>
      <c r="N188" t="s">
        <v>152</v>
      </c>
      <c r="O188" t="s">
        <v>152</v>
      </c>
      <c r="P188" t="s">
        <v>152</v>
      </c>
      <c r="Q188" t="s">
        <v>152</v>
      </c>
      <c r="R188" t="s">
        <v>152</v>
      </c>
      <c r="S188" t="s">
        <v>152</v>
      </c>
      <c r="T188" t="s">
        <v>152</v>
      </c>
      <c r="U188" t="s">
        <v>152</v>
      </c>
      <c r="V188" t="s">
        <v>152</v>
      </c>
      <c r="W188" t="s">
        <v>152</v>
      </c>
      <c r="X188" t="s">
        <v>152</v>
      </c>
      <c r="Y188" t="s">
        <v>152</v>
      </c>
      <c r="Z188" t="s">
        <v>152</v>
      </c>
      <c r="AA188" t="s">
        <v>152</v>
      </c>
      <c r="AB188" t="s">
        <v>152</v>
      </c>
      <c r="AC188" t="s">
        <v>152</v>
      </c>
      <c r="AD188" t="s">
        <v>152</v>
      </c>
      <c r="AE188" t="s">
        <v>152</v>
      </c>
      <c r="AF188" t="s">
        <v>152</v>
      </c>
      <c r="AG188" t="s">
        <v>152</v>
      </c>
      <c r="AH188" t="s">
        <v>152</v>
      </c>
      <c r="AI188">
        <v>68.701999999999998</v>
      </c>
      <c r="AJ188">
        <v>74.093000000000004</v>
      </c>
      <c r="AK188">
        <v>47.244</v>
      </c>
      <c r="AL188">
        <v>56.055</v>
      </c>
      <c r="AM188">
        <v>64.954999999999998</v>
      </c>
      <c r="AN188">
        <v>85.525000000000006</v>
      </c>
      <c r="AO188">
        <v>93.546000000000006</v>
      </c>
      <c r="AP188">
        <v>114.876</v>
      </c>
      <c r="AQ188">
        <v>121.845</v>
      </c>
      <c r="AR188" s="2">
        <v>129.261</v>
      </c>
      <c r="AS188" s="2">
        <v>144.95400000000001</v>
      </c>
      <c r="AT188" s="2">
        <v>166.03100000000001</v>
      </c>
      <c r="AU188" s="2">
        <v>158.07599999999999</v>
      </c>
      <c r="AV188">
        <v>131.13900000000001</v>
      </c>
      <c r="AW188">
        <v>111.05500000000001</v>
      </c>
      <c r="AX188">
        <v>106.36199999999999</v>
      </c>
      <c r="AY188">
        <v>103.871</v>
      </c>
      <c r="AZ188">
        <v>101.015</v>
      </c>
      <c r="BA188">
        <v>2020</v>
      </c>
    </row>
    <row r="189" spans="1:53" hidden="1">
      <c r="A189" t="s">
        <v>113</v>
      </c>
      <c r="B189" t="s">
        <v>161</v>
      </c>
      <c r="C189" t="s">
        <v>150</v>
      </c>
      <c r="D189" t="s">
        <v>147</v>
      </c>
      <c r="E189" t="s">
        <v>245</v>
      </c>
      <c r="F189" t="s">
        <v>152</v>
      </c>
      <c r="G189" t="s">
        <v>152</v>
      </c>
      <c r="H189" t="s">
        <v>152</v>
      </c>
      <c r="I189" t="s">
        <v>152</v>
      </c>
      <c r="J189" t="s">
        <v>152</v>
      </c>
      <c r="K189" t="s">
        <v>152</v>
      </c>
      <c r="L189" t="s">
        <v>152</v>
      </c>
      <c r="M189" t="s">
        <v>152</v>
      </c>
      <c r="N189" t="s">
        <v>152</v>
      </c>
      <c r="O189" t="s">
        <v>152</v>
      </c>
      <c r="P189" t="s">
        <v>152</v>
      </c>
      <c r="Q189" t="s">
        <v>152</v>
      </c>
      <c r="R189" t="s">
        <v>152</v>
      </c>
      <c r="S189" t="s">
        <v>152</v>
      </c>
      <c r="T189" t="s">
        <v>152</v>
      </c>
      <c r="U189" t="s">
        <v>152</v>
      </c>
      <c r="V189" t="s">
        <v>152</v>
      </c>
      <c r="W189" t="s">
        <v>152</v>
      </c>
      <c r="X189" t="s">
        <v>152</v>
      </c>
      <c r="Y189" t="s">
        <v>152</v>
      </c>
      <c r="Z189" t="s">
        <v>152</v>
      </c>
      <c r="AA189" t="s">
        <v>152</v>
      </c>
      <c r="AB189" t="s">
        <v>152</v>
      </c>
      <c r="AC189" t="s">
        <v>152</v>
      </c>
      <c r="AD189" t="s">
        <v>152</v>
      </c>
      <c r="AE189" t="s">
        <v>152</v>
      </c>
      <c r="AF189" t="s">
        <v>152</v>
      </c>
      <c r="AG189" t="s">
        <v>152</v>
      </c>
      <c r="AH189" t="s">
        <v>152</v>
      </c>
      <c r="AI189">
        <v>4.1000000000000002E-2</v>
      </c>
      <c r="AJ189">
        <v>0.04</v>
      </c>
      <c r="AK189">
        <v>0.03</v>
      </c>
      <c r="AL189">
        <v>4.4999999999999998E-2</v>
      </c>
      <c r="AM189">
        <v>6.0999999999999999E-2</v>
      </c>
      <c r="AN189">
        <v>6.6000000000000003E-2</v>
      </c>
      <c r="AO189">
        <v>8.6999999999999994E-2</v>
      </c>
      <c r="AP189">
        <v>0.128</v>
      </c>
      <c r="AQ189">
        <v>0.14599999999999999</v>
      </c>
      <c r="AR189" s="2">
        <v>0.155</v>
      </c>
      <c r="AS189" s="2">
        <v>0.20599999999999999</v>
      </c>
      <c r="AT189" s="2">
        <v>0.22900000000000001</v>
      </c>
      <c r="AU189" s="2">
        <v>0.24</v>
      </c>
      <c r="AV189">
        <v>0.22</v>
      </c>
      <c r="AW189">
        <v>0.20100000000000001</v>
      </c>
      <c r="AX189">
        <v>0.20100000000000001</v>
      </c>
      <c r="AY189">
        <v>0.2</v>
      </c>
      <c r="AZ189">
        <v>0.19400000000000001</v>
      </c>
      <c r="BA189">
        <v>2020</v>
      </c>
    </row>
    <row r="190" spans="1:53">
      <c r="A190" t="s">
        <v>113</v>
      </c>
      <c r="B190" t="s">
        <v>161</v>
      </c>
      <c r="C190" t="s">
        <v>144</v>
      </c>
      <c r="E190" t="s">
        <v>160</v>
      </c>
      <c r="F190" t="s">
        <v>152</v>
      </c>
      <c r="G190" t="s">
        <v>152</v>
      </c>
      <c r="H190" t="s">
        <v>152</v>
      </c>
      <c r="I190" t="s">
        <v>152</v>
      </c>
      <c r="J190" t="s">
        <v>152</v>
      </c>
      <c r="K190" t="s">
        <v>152</v>
      </c>
      <c r="L190" t="s">
        <v>152</v>
      </c>
      <c r="M190" t="s">
        <v>152</v>
      </c>
      <c r="N190" t="s">
        <v>152</v>
      </c>
      <c r="O190" t="s">
        <v>152</v>
      </c>
      <c r="P190" t="s">
        <v>152</v>
      </c>
      <c r="Q190" t="s">
        <v>152</v>
      </c>
      <c r="R190" t="s">
        <v>152</v>
      </c>
      <c r="S190" t="s">
        <v>152</v>
      </c>
      <c r="T190" t="s">
        <v>152</v>
      </c>
      <c r="U190" t="s">
        <v>152</v>
      </c>
      <c r="V190" t="s">
        <v>152</v>
      </c>
      <c r="W190" t="s">
        <v>152</v>
      </c>
      <c r="X190" t="s">
        <v>152</v>
      </c>
      <c r="Y190" t="s">
        <v>152</v>
      </c>
      <c r="Z190" t="s">
        <v>152</v>
      </c>
      <c r="AA190" t="s">
        <v>152</v>
      </c>
      <c r="AB190" t="s">
        <v>152</v>
      </c>
      <c r="AC190" t="s">
        <v>152</v>
      </c>
      <c r="AD190" t="s">
        <v>152</v>
      </c>
      <c r="AE190" t="s">
        <v>152</v>
      </c>
      <c r="AF190" t="s">
        <v>152</v>
      </c>
      <c r="AG190" t="s">
        <v>152</v>
      </c>
      <c r="AH190" t="s">
        <v>152</v>
      </c>
      <c r="AI190">
        <v>68.331999999999994</v>
      </c>
      <c r="AJ190">
        <v>74</v>
      </c>
      <c r="AK190">
        <v>44.521999999999998</v>
      </c>
      <c r="AL190">
        <v>47.645000000000003</v>
      </c>
      <c r="AM190">
        <v>63.314</v>
      </c>
      <c r="AN190">
        <v>57.707999999999998</v>
      </c>
      <c r="AO190">
        <v>83.09</v>
      </c>
      <c r="AP190">
        <v>93.427000000000007</v>
      </c>
      <c r="AQ190">
        <v>100.46</v>
      </c>
      <c r="AR190" s="2">
        <v>96.775999999999996</v>
      </c>
      <c r="AS190" s="2">
        <v>124.185</v>
      </c>
      <c r="AT190" s="2">
        <v>134.52799999999999</v>
      </c>
      <c r="AU190" s="2">
        <v>134.261</v>
      </c>
      <c r="AV190">
        <v>118.97</v>
      </c>
      <c r="AW190">
        <v>106.07299999999999</v>
      </c>
      <c r="AX190">
        <v>104.056</v>
      </c>
      <c r="AY190">
        <v>101.38500000000001</v>
      </c>
      <c r="AZ190">
        <v>96.6</v>
      </c>
      <c r="BA190">
        <v>2020</v>
      </c>
    </row>
    <row r="191" spans="1:53" hidden="1">
      <c r="A191" t="s">
        <v>113</v>
      </c>
      <c r="B191" t="s">
        <v>159</v>
      </c>
      <c r="C191" t="s">
        <v>150</v>
      </c>
      <c r="D191" t="s">
        <v>147</v>
      </c>
      <c r="E191" t="s">
        <v>245</v>
      </c>
      <c r="F191" t="s">
        <v>152</v>
      </c>
      <c r="G191" t="s">
        <v>152</v>
      </c>
      <c r="H191" t="s">
        <v>152</v>
      </c>
      <c r="I191" t="s">
        <v>152</v>
      </c>
      <c r="J191" t="s">
        <v>152</v>
      </c>
      <c r="K191" t="s">
        <v>152</v>
      </c>
      <c r="L191" t="s">
        <v>152</v>
      </c>
      <c r="M191" t="s">
        <v>152</v>
      </c>
      <c r="N191" t="s">
        <v>152</v>
      </c>
      <c r="O191" t="s">
        <v>152</v>
      </c>
      <c r="P191" t="s">
        <v>152</v>
      </c>
      <c r="Q191" t="s">
        <v>152</v>
      </c>
      <c r="R191" t="s">
        <v>152</v>
      </c>
      <c r="S191" t="s">
        <v>152</v>
      </c>
      <c r="T191" t="s">
        <v>152</v>
      </c>
      <c r="U191" t="s">
        <v>152</v>
      </c>
      <c r="V191" t="s">
        <v>152</v>
      </c>
      <c r="W191" t="s">
        <v>152</v>
      </c>
      <c r="X191" t="s">
        <v>152</v>
      </c>
      <c r="Y191" t="s">
        <v>152</v>
      </c>
      <c r="Z191" t="s">
        <v>152</v>
      </c>
      <c r="AA191" t="s">
        <v>152</v>
      </c>
      <c r="AB191" t="s">
        <v>152</v>
      </c>
      <c r="AC191" t="s">
        <v>152</v>
      </c>
      <c r="AD191" t="s">
        <v>152</v>
      </c>
      <c r="AE191" t="s">
        <v>152</v>
      </c>
      <c r="AF191" t="s">
        <v>152</v>
      </c>
      <c r="AG191" t="s">
        <v>152</v>
      </c>
      <c r="AH191" t="s">
        <v>152</v>
      </c>
      <c r="AI191" t="s">
        <v>203</v>
      </c>
      <c r="AJ191" t="s">
        <v>203</v>
      </c>
      <c r="AK191">
        <v>2E-3</v>
      </c>
      <c r="AL191">
        <v>8.0000000000000002E-3</v>
      </c>
      <c r="AM191">
        <v>2E-3</v>
      </c>
      <c r="AN191">
        <v>3.2000000000000001E-2</v>
      </c>
      <c r="AO191">
        <v>1.0999999999999999E-2</v>
      </c>
      <c r="AP191">
        <v>2.9000000000000001E-2</v>
      </c>
      <c r="AQ191">
        <v>3.1E-2</v>
      </c>
      <c r="AR191" s="2">
        <v>5.1999999999999998E-2</v>
      </c>
      <c r="AS191" s="2">
        <v>3.4000000000000002E-2</v>
      </c>
      <c r="AT191" s="2">
        <v>5.3999999999999999E-2</v>
      </c>
      <c r="AU191" s="2">
        <v>4.2999999999999997E-2</v>
      </c>
      <c r="AV191">
        <v>2.1999999999999999E-2</v>
      </c>
      <c r="AW191">
        <v>8.9999999999999993E-3</v>
      </c>
      <c r="AX191">
        <v>4.0000000000000001E-3</v>
      </c>
      <c r="AY191">
        <v>5.0000000000000001E-3</v>
      </c>
      <c r="AZ191">
        <v>8.9999999999999993E-3</v>
      </c>
      <c r="BA191">
        <v>2020</v>
      </c>
    </row>
    <row r="192" spans="1:53" hidden="1">
      <c r="A192" t="s">
        <v>113</v>
      </c>
      <c r="B192" t="s">
        <v>159</v>
      </c>
      <c r="C192" t="s">
        <v>144</v>
      </c>
      <c r="E192" t="s">
        <v>158</v>
      </c>
      <c r="F192" t="s">
        <v>152</v>
      </c>
      <c r="G192" t="s">
        <v>152</v>
      </c>
      <c r="H192" t="s">
        <v>152</v>
      </c>
      <c r="I192" t="s">
        <v>152</v>
      </c>
      <c r="J192" t="s">
        <v>152</v>
      </c>
      <c r="K192" t="s">
        <v>152</v>
      </c>
      <c r="L192" t="s">
        <v>152</v>
      </c>
      <c r="M192" t="s">
        <v>152</v>
      </c>
      <c r="N192" t="s">
        <v>152</v>
      </c>
      <c r="O192" t="s">
        <v>152</v>
      </c>
      <c r="P192" t="s">
        <v>152</v>
      </c>
      <c r="Q192" t="s">
        <v>152</v>
      </c>
      <c r="R192" t="s">
        <v>152</v>
      </c>
      <c r="S192" t="s">
        <v>152</v>
      </c>
      <c r="T192" t="s">
        <v>152</v>
      </c>
      <c r="U192" t="s">
        <v>152</v>
      </c>
      <c r="V192" t="s">
        <v>152</v>
      </c>
      <c r="W192" t="s">
        <v>152</v>
      </c>
      <c r="X192" t="s">
        <v>152</v>
      </c>
      <c r="Y192" t="s">
        <v>152</v>
      </c>
      <c r="Z192" t="s">
        <v>152</v>
      </c>
      <c r="AA192" t="s">
        <v>152</v>
      </c>
      <c r="AB192" t="s">
        <v>152</v>
      </c>
      <c r="AC192" t="s">
        <v>152</v>
      </c>
      <c r="AD192" t="s">
        <v>152</v>
      </c>
      <c r="AE192" t="s">
        <v>152</v>
      </c>
      <c r="AF192" t="s">
        <v>152</v>
      </c>
      <c r="AG192" t="s">
        <v>152</v>
      </c>
      <c r="AH192" t="s">
        <v>152</v>
      </c>
      <c r="AI192">
        <v>0.36899999999999999</v>
      </c>
      <c r="AJ192">
        <v>9.2999999999999999E-2</v>
      </c>
      <c r="AK192">
        <v>2.722</v>
      </c>
      <c r="AL192">
        <v>8.4109999999999996</v>
      </c>
      <c r="AM192">
        <v>1.641</v>
      </c>
      <c r="AN192">
        <v>27.817</v>
      </c>
      <c r="AO192">
        <v>10.456</v>
      </c>
      <c r="AP192">
        <v>21.45</v>
      </c>
      <c r="AQ192">
        <v>21.385000000000002</v>
      </c>
      <c r="AR192" s="2">
        <v>32.484999999999999</v>
      </c>
      <c r="AS192" s="2">
        <v>20.77</v>
      </c>
      <c r="AT192" s="2">
        <v>31.503</v>
      </c>
      <c r="AU192" s="2">
        <v>23.815000000000001</v>
      </c>
      <c r="AV192">
        <v>12.169</v>
      </c>
      <c r="AW192">
        <v>4.9820000000000002</v>
      </c>
      <c r="AX192">
        <v>2.306</v>
      </c>
      <c r="AY192">
        <v>2.4870000000000001</v>
      </c>
      <c r="AZ192">
        <v>4.415</v>
      </c>
      <c r="BA192">
        <v>2020</v>
      </c>
    </row>
    <row r="193" spans="1:53" hidden="1">
      <c r="A193" t="s">
        <v>113</v>
      </c>
      <c r="B193" t="s">
        <v>157</v>
      </c>
      <c r="C193" t="s">
        <v>150</v>
      </c>
      <c r="D193" t="s">
        <v>147</v>
      </c>
    </row>
    <row r="194" spans="1:53" hidden="1">
      <c r="A194" t="s">
        <v>113</v>
      </c>
      <c r="B194" t="s">
        <v>157</v>
      </c>
      <c r="C194" t="s">
        <v>144</v>
      </c>
    </row>
    <row r="195" spans="1:53" hidden="1">
      <c r="A195" t="s">
        <v>113</v>
      </c>
      <c r="B195" t="s">
        <v>155</v>
      </c>
      <c r="C195" t="s">
        <v>150</v>
      </c>
      <c r="D195" t="s">
        <v>147</v>
      </c>
    </row>
    <row r="196" spans="1:53" hidden="1">
      <c r="A196" t="s">
        <v>113</v>
      </c>
      <c r="B196" t="s">
        <v>155</v>
      </c>
      <c r="C196" t="s">
        <v>144</v>
      </c>
    </row>
    <row r="197" spans="1:53" hidden="1">
      <c r="A197" t="s">
        <v>113</v>
      </c>
      <c r="B197" t="s">
        <v>154</v>
      </c>
      <c r="C197" t="s">
        <v>150</v>
      </c>
      <c r="D197" t="s">
        <v>147</v>
      </c>
      <c r="E197" t="s">
        <v>245</v>
      </c>
      <c r="F197" t="s">
        <v>152</v>
      </c>
      <c r="G197" t="s">
        <v>152</v>
      </c>
      <c r="H197" t="s">
        <v>152</v>
      </c>
      <c r="I197" t="s">
        <v>152</v>
      </c>
      <c r="J197" t="s">
        <v>152</v>
      </c>
      <c r="K197" t="s">
        <v>152</v>
      </c>
      <c r="L197" t="s">
        <v>152</v>
      </c>
      <c r="M197" t="s">
        <v>152</v>
      </c>
      <c r="N197" t="s">
        <v>152</v>
      </c>
      <c r="O197" t="s">
        <v>152</v>
      </c>
      <c r="P197" t="s">
        <v>152</v>
      </c>
      <c r="Q197" t="s">
        <v>152</v>
      </c>
      <c r="R197" t="s">
        <v>152</v>
      </c>
      <c r="S197" t="s">
        <v>152</v>
      </c>
      <c r="T197" t="s">
        <v>152</v>
      </c>
      <c r="U197" t="s">
        <v>152</v>
      </c>
      <c r="V197" t="s">
        <v>152</v>
      </c>
      <c r="W197" t="s">
        <v>152</v>
      </c>
      <c r="X197" t="s">
        <v>152</v>
      </c>
      <c r="Y197" t="s">
        <v>152</v>
      </c>
      <c r="Z197" t="s">
        <v>152</v>
      </c>
      <c r="AA197" t="s">
        <v>152</v>
      </c>
      <c r="AB197" t="s">
        <v>152</v>
      </c>
      <c r="AC197" t="s">
        <v>152</v>
      </c>
      <c r="AD197" t="s">
        <v>152</v>
      </c>
      <c r="AE197" t="s">
        <v>152</v>
      </c>
      <c r="AF197" t="s">
        <v>152</v>
      </c>
      <c r="AG197" t="s">
        <v>152</v>
      </c>
      <c r="AH197" t="s">
        <v>152</v>
      </c>
      <c r="AI197">
        <v>0.14799999999999999</v>
      </c>
      <c r="AJ197">
        <v>0.13100000000000001</v>
      </c>
      <c r="AK197">
        <v>0.126</v>
      </c>
      <c r="AL197">
        <v>0.12</v>
      </c>
      <c r="AM197">
        <v>0.11700000000000001</v>
      </c>
      <c r="AN197">
        <v>0.121</v>
      </c>
      <c r="AO197">
        <v>0.11</v>
      </c>
      <c r="AP197">
        <v>0.109</v>
      </c>
      <c r="AQ197">
        <v>0.111</v>
      </c>
      <c r="AR197" s="2">
        <v>0.11899999999999999</v>
      </c>
      <c r="AS197" s="2">
        <v>0.10299999999999999</v>
      </c>
      <c r="AT197" s="2">
        <v>0.10100000000000001</v>
      </c>
      <c r="AU197" s="2">
        <v>0.05</v>
      </c>
      <c r="AV197">
        <v>8.1000000000000003E-2</v>
      </c>
      <c r="AW197">
        <v>7.5999999999999998E-2</v>
      </c>
      <c r="AX197">
        <v>7.0999999999999994E-2</v>
      </c>
      <c r="AY197">
        <v>6.7000000000000004E-2</v>
      </c>
      <c r="AZ197">
        <v>6.2E-2</v>
      </c>
      <c r="BA197">
        <v>2020</v>
      </c>
    </row>
    <row r="198" spans="1:53" hidden="1">
      <c r="A198" t="s">
        <v>113</v>
      </c>
      <c r="B198" t="s">
        <v>154</v>
      </c>
      <c r="C198" t="s">
        <v>144</v>
      </c>
      <c r="E198" t="s">
        <v>153</v>
      </c>
      <c r="F198" t="s">
        <v>152</v>
      </c>
      <c r="G198" t="s">
        <v>152</v>
      </c>
      <c r="H198" t="s">
        <v>152</v>
      </c>
      <c r="I198" t="s">
        <v>152</v>
      </c>
      <c r="J198" t="s">
        <v>152</v>
      </c>
      <c r="K198" t="s">
        <v>152</v>
      </c>
      <c r="L198" t="s">
        <v>152</v>
      </c>
      <c r="M198" t="s">
        <v>152</v>
      </c>
      <c r="N198" t="s">
        <v>152</v>
      </c>
      <c r="O198" t="s">
        <v>152</v>
      </c>
      <c r="P198" t="s">
        <v>152</v>
      </c>
      <c r="Q198" t="s">
        <v>152</v>
      </c>
      <c r="R198" t="s">
        <v>152</v>
      </c>
      <c r="S198" t="s">
        <v>152</v>
      </c>
      <c r="T198" t="s">
        <v>152</v>
      </c>
      <c r="U198" t="s">
        <v>152</v>
      </c>
      <c r="V198" t="s">
        <v>152</v>
      </c>
      <c r="W198" t="s">
        <v>152</v>
      </c>
      <c r="X198" t="s">
        <v>152</v>
      </c>
      <c r="Y198" t="s">
        <v>152</v>
      </c>
      <c r="Z198" t="s">
        <v>152</v>
      </c>
      <c r="AA198" t="s">
        <v>152</v>
      </c>
      <c r="AB198" t="s">
        <v>152</v>
      </c>
      <c r="AC198" t="s">
        <v>152</v>
      </c>
      <c r="AD198" t="s">
        <v>152</v>
      </c>
      <c r="AE198" t="s">
        <v>152</v>
      </c>
      <c r="AF198" t="s">
        <v>152</v>
      </c>
      <c r="AG198" t="s">
        <v>152</v>
      </c>
      <c r="AH198" t="s">
        <v>152</v>
      </c>
      <c r="AI198">
        <v>247.97</v>
      </c>
      <c r="AJ198">
        <v>243.24799999999999</v>
      </c>
      <c r="AK198">
        <v>188.196</v>
      </c>
      <c r="AL198">
        <v>127.55200000000001</v>
      </c>
      <c r="AM198">
        <v>121.693</v>
      </c>
      <c r="AN198">
        <v>105.88</v>
      </c>
      <c r="AO198">
        <v>105.83799999999999</v>
      </c>
      <c r="AP198">
        <v>79.555999999999997</v>
      </c>
      <c r="AQ198">
        <v>76.688999999999993</v>
      </c>
      <c r="AR198" s="2">
        <v>74.316000000000003</v>
      </c>
      <c r="AS198" s="2">
        <v>61.991999999999997</v>
      </c>
      <c r="AT198" s="2">
        <v>59.344000000000001</v>
      </c>
      <c r="AU198" s="2">
        <v>28.236000000000001</v>
      </c>
      <c r="AV198">
        <v>43.738999999999997</v>
      </c>
      <c r="AW198">
        <v>40.143999999999998</v>
      </c>
      <c r="AX198">
        <v>36.924999999999997</v>
      </c>
      <c r="AY198">
        <v>33.923000000000002</v>
      </c>
      <c r="AZ198">
        <v>31.009</v>
      </c>
      <c r="BA198">
        <v>2020</v>
      </c>
    </row>
    <row r="199" spans="1:53" hidden="1">
      <c r="A199" t="s">
        <v>113</v>
      </c>
      <c r="B199" t="s">
        <v>151</v>
      </c>
      <c r="C199" t="s">
        <v>150</v>
      </c>
      <c r="D199" t="s">
        <v>147</v>
      </c>
      <c r="E199" t="s">
        <v>245</v>
      </c>
      <c r="F199" t="s">
        <v>152</v>
      </c>
      <c r="G199" t="s">
        <v>152</v>
      </c>
      <c r="H199" t="s">
        <v>152</v>
      </c>
      <c r="I199" t="s">
        <v>152</v>
      </c>
      <c r="J199" t="s">
        <v>152</v>
      </c>
      <c r="K199" t="s">
        <v>152</v>
      </c>
      <c r="L199" t="s">
        <v>152</v>
      </c>
      <c r="M199" t="s">
        <v>152</v>
      </c>
      <c r="N199" t="s">
        <v>152</v>
      </c>
      <c r="O199" t="s">
        <v>152</v>
      </c>
      <c r="P199" t="s">
        <v>152</v>
      </c>
      <c r="Q199" t="s">
        <v>152</v>
      </c>
      <c r="R199" t="s">
        <v>152</v>
      </c>
      <c r="S199" t="s">
        <v>152</v>
      </c>
      <c r="T199" t="s">
        <v>152</v>
      </c>
      <c r="U199" t="s">
        <v>152</v>
      </c>
      <c r="V199" t="s">
        <v>152</v>
      </c>
      <c r="W199" t="s">
        <v>152</v>
      </c>
      <c r="X199" t="s">
        <v>152</v>
      </c>
      <c r="Y199" t="s">
        <v>152</v>
      </c>
      <c r="Z199" t="s">
        <v>152</v>
      </c>
      <c r="AA199" t="s">
        <v>152</v>
      </c>
      <c r="AB199" t="s">
        <v>152</v>
      </c>
      <c r="AC199" t="s">
        <v>152</v>
      </c>
      <c r="AD199">
        <v>4.4999999999999998E-2</v>
      </c>
      <c r="AE199">
        <v>4.2000000000000003E-2</v>
      </c>
      <c r="AF199">
        <v>3.9E-2</v>
      </c>
      <c r="AG199">
        <v>2.9000000000000001E-2</v>
      </c>
      <c r="AH199">
        <v>4.2000000000000003E-2</v>
      </c>
      <c r="AI199">
        <v>0.06</v>
      </c>
      <c r="AJ199">
        <v>5.3999999999999999E-2</v>
      </c>
      <c r="AK199">
        <v>6.7000000000000004E-2</v>
      </c>
      <c r="AL199">
        <v>9.4E-2</v>
      </c>
      <c r="AM199">
        <v>9.6000000000000002E-2</v>
      </c>
      <c r="AN199">
        <v>0.114</v>
      </c>
      <c r="AO199">
        <v>0.104</v>
      </c>
      <c r="AP199">
        <v>0.13700000000000001</v>
      </c>
      <c r="AQ199">
        <v>0.14499999999999999</v>
      </c>
      <c r="AR199" s="2">
        <v>0.16</v>
      </c>
      <c r="AS199" s="2">
        <v>0.16600000000000001</v>
      </c>
      <c r="AT199" s="2">
        <v>0.17100000000000001</v>
      </c>
      <c r="AU199" s="2">
        <v>0.17899999999999999</v>
      </c>
      <c r="AV199">
        <v>0.185</v>
      </c>
      <c r="AW199">
        <v>0.19</v>
      </c>
      <c r="AX199">
        <v>0.19400000000000001</v>
      </c>
      <c r="AY199">
        <v>0.19700000000000001</v>
      </c>
      <c r="AZ199">
        <v>0.20100000000000001</v>
      </c>
      <c r="BA199">
        <v>2020</v>
      </c>
    </row>
    <row r="200" spans="1:53" hidden="1">
      <c r="A200" t="s">
        <v>113</v>
      </c>
      <c r="B200" t="s">
        <v>145</v>
      </c>
      <c r="C200" t="s">
        <v>148</v>
      </c>
      <c r="D200" t="s">
        <v>147</v>
      </c>
      <c r="E200" t="s">
        <v>244</v>
      </c>
      <c r="F200" t="s">
        <v>152</v>
      </c>
      <c r="G200" t="s">
        <v>152</v>
      </c>
      <c r="H200" t="s">
        <v>152</v>
      </c>
      <c r="I200" t="s">
        <v>152</v>
      </c>
      <c r="J200" t="s">
        <v>152</v>
      </c>
      <c r="K200" t="s">
        <v>152</v>
      </c>
      <c r="L200" t="s">
        <v>152</v>
      </c>
      <c r="M200" t="s">
        <v>152</v>
      </c>
      <c r="N200" t="s">
        <v>152</v>
      </c>
      <c r="O200" t="s">
        <v>152</v>
      </c>
      <c r="P200" t="s">
        <v>152</v>
      </c>
      <c r="Q200" t="s">
        <v>152</v>
      </c>
      <c r="R200" t="s">
        <v>152</v>
      </c>
      <c r="S200" t="s">
        <v>152</v>
      </c>
      <c r="T200" t="s">
        <v>152</v>
      </c>
      <c r="U200" t="s">
        <v>152</v>
      </c>
      <c r="V200" t="s">
        <v>152</v>
      </c>
      <c r="W200" t="s">
        <v>152</v>
      </c>
      <c r="X200" t="s">
        <v>152</v>
      </c>
      <c r="Y200" t="s">
        <v>152</v>
      </c>
      <c r="Z200" t="s">
        <v>152</v>
      </c>
      <c r="AA200" t="s">
        <v>152</v>
      </c>
      <c r="AB200" t="s">
        <v>152</v>
      </c>
      <c r="AC200" t="s">
        <v>152</v>
      </c>
      <c r="AD200" t="s">
        <v>152</v>
      </c>
      <c r="AE200" t="s">
        <v>152</v>
      </c>
      <c r="AF200" t="s">
        <v>152</v>
      </c>
      <c r="AG200" t="s">
        <v>152</v>
      </c>
      <c r="AH200">
        <v>0.02</v>
      </c>
      <c r="AI200">
        <v>2.8000000000000001E-2</v>
      </c>
      <c r="AJ200">
        <v>2.3E-2</v>
      </c>
      <c r="AK200">
        <v>1.9E-2</v>
      </c>
      <c r="AL200">
        <v>3.5000000000000003E-2</v>
      </c>
      <c r="AM200">
        <v>4.9000000000000002E-2</v>
      </c>
      <c r="AN200">
        <v>2.7E-2</v>
      </c>
      <c r="AO200">
        <v>-1.9E-2</v>
      </c>
      <c r="AP200">
        <v>2E-3</v>
      </c>
      <c r="AQ200">
        <v>1.4E-2</v>
      </c>
      <c r="AR200" s="2">
        <v>-6.0000000000000001E-3</v>
      </c>
      <c r="AS200" s="2">
        <v>1.2999999999999999E-2</v>
      </c>
      <c r="AT200" s="2">
        <v>5.0000000000000001E-3</v>
      </c>
      <c r="AU200" s="2">
        <v>5.0000000000000001E-3</v>
      </c>
      <c r="AV200">
        <v>8.0000000000000002E-3</v>
      </c>
      <c r="AW200">
        <v>2E-3</v>
      </c>
      <c r="AX200">
        <v>1E-3</v>
      </c>
      <c r="AY200">
        <v>1E-3</v>
      </c>
      <c r="AZ200">
        <v>2E-3</v>
      </c>
      <c r="BA200">
        <v>2019</v>
      </c>
    </row>
    <row r="201" spans="1:53" hidden="1">
      <c r="A201" t="s">
        <v>113</v>
      </c>
      <c r="B201" t="s">
        <v>145</v>
      </c>
      <c r="C201" t="s">
        <v>144</v>
      </c>
      <c r="E201" t="s">
        <v>143</v>
      </c>
      <c r="F201" t="s">
        <v>152</v>
      </c>
      <c r="G201" t="s">
        <v>152</v>
      </c>
      <c r="H201" t="s">
        <v>152</v>
      </c>
      <c r="I201" t="s">
        <v>152</v>
      </c>
      <c r="J201" t="s">
        <v>152</v>
      </c>
      <c r="K201" t="s">
        <v>152</v>
      </c>
      <c r="L201" t="s">
        <v>152</v>
      </c>
      <c r="M201" t="s">
        <v>152</v>
      </c>
      <c r="N201" t="s">
        <v>152</v>
      </c>
      <c r="O201" t="s">
        <v>152</v>
      </c>
      <c r="P201" t="s">
        <v>152</v>
      </c>
      <c r="Q201" t="s">
        <v>152</v>
      </c>
      <c r="R201" t="s">
        <v>152</v>
      </c>
      <c r="S201" t="s">
        <v>152</v>
      </c>
      <c r="T201" t="s">
        <v>152</v>
      </c>
      <c r="U201" t="s">
        <v>152</v>
      </c>
      <c r="V201" t="s">
        <v>152</v>
      </c>
      <c r="W201" t="s">
        <v>152</v>
      </c>
      <c r="X201" t="s">
        <v>152</v>
      </c>
      <c r="Y201" t="s">
        <v>152</v>
      </c>
      <c r="Z201" t="s">
        <v>152</v>
      </c>
      <c r="AA201" t="s">
        <v>152</v>
      </c>
      <c r="AB201" t="s">
        <v>152</v>
      </c>
      <c r="AC201" t="s">
        <v>152</v>
      </c>
      <c r="AD201" t="s">
        <v>152</v>
      </c>
      <c r="AE201" t="s">
        <v>152</v>
      </c>
      <c r="AF201" t="s">
        <v>152</v>
      </c>
      <c r="AG201" t="s">
        <v>152</v>
      </c>
      <c r="AH201">
        <v>53.408000000000001</v>
      </c>
      <c r="AI201">
        <v>64.468000000000004</v>
      </c>
      <c r="AJ201">
        <v>48.012999999999998</v>
      </c>
      <c r="AK201">
        <v>28.71</v>
      </c>
      <c r="AL201">
        <v>35.652999999999999</v>
      </c>
      <c r="AM201">
        <v>49.453000000000003</v>
      </c>
      <c r="AN201">
        <v>25.228999999999999</v>
      </c>
      <c r="AO201">
        <v>-21.312000000000001</v>
      </c>
      <c r="AP201">
        <v>2.0339999999999998</v>
      </c>
      <c r="AQ201">
        <v>12.666</v>
      </c>
      <c r="AR201" s="2">
        <v>-4.585</v>
      </c>
      <c r="AS201" s="2">
        <v>10.587</v>
      </c>
      <c r="AT201" s="2">
        <v>3.9860000000000002</v>
      </c>
      <c r="AU201" s="2">
        <v>3.4039999999999999</v>
      </c>
      <c r="AV201">
        <v>5.7880000000000003</v>
      </c>
      <c r="AW201">
        <v>1.702</v>
      </c>
      <c r="AX201">
        <v>0.47599999999999998</v>
      </c>
      <c r="AY201">
        <v>0.39100000000000001</v>
      </c>
      <c r="AZ201">
        <v>1.429</v>
      </c>
      <c r="BA201">
        <v>2019</v>
      </c>
    </row>
    <row r="202" spans="1:53" hidden="1">
      <c r="A202" t="s">
        <v>237</v>
      </c>
      <c r="B202" t="s">
        <v>200</v>
      </c>
      <c r="C202" t="s">
        <v>150</v>
      </c>
      <c r="D202" t="s">
        <v>147</v>
      </c>
      <c r="E202" t="s">
        <v>243</v>
      </c>
      <c r="F202" t="s">
        <v>152</v>
      </c>
      <c r="G202" t="s">
        <v>152</v>
      </c>
      <c r="H202" t="s">
        <v>152</v>
      </c>
      <c r="I202" t="s">
        <v>152</v>
      </c>
      <c r="J202" t="s">
        <v>152</v>
      </c>
      <c r="K202" t="s">
        <v>152</v>
      </c>
      <c r="L202" t="s">
        <v>152</v>
      </c>
      <c r="M202" t="s">
        <v>152</v>
      </c>
      <c r="N202" t="s">
        <v>152</v>
      </c>
      <c r="O202" t="s">
        <v>152</v>
      </c>
      <c r="P202" t="s">
        <v>152</v>
      </c>
      <c r="Q202" t="s">
        <v>152</v>
      </c>
      <c r="R202" t="s">
        <v>152</v>
      </c>
      <c r="S202" t="s">
        <v>152</v>
      </c>
      <c r="T202" t="s">
        <v>152</v>
      </c>
      <c r="U202" t="s">
        <v>152</v>
      </c>
      <c r="V202" t="s">
        <v>152</v>
      </c>
      <c r="W202" t="s">
        <v>152</v>
      </c>
      <c r="X202" t="s">
        <v>152</v>
      </c>
      <c r="Y202" t="s">
        <v>152</v>
      </c>
      <c r="Z202">
        <v>0.22700000000000001</v>
      </c>
      <c r="AA202">
        <v>0.24299999999999999</v>
      </c>
      <c r="AB202">
        <v>0.254</v>
      </c>
      <c r="AC202">
        <v>0.245</v>
      </c>
      <c r="AD202">
        <v>0.255</v>
      </c>
      <c r="AE202">
        <v>0.26400000000000001</v>
      </c>
      <c r="AF202">
        <v>0.26200000000000001</v>
      </c>
      <c r="AG202">
        <v>0.26500000000000001</v>
      </c>
      <c r="AH202">
        <v>0.251</v>
      </c>
      <c r="AI202">
        <v>0.23300000000000001</v>
      </c>
      <c r="AJ202">
        <v>0.23200000000000001</v>
      </c>
      <c r="AK202">
        <v>0.24199999999999999</v>
      </c>
      <c r="AL202">
        <v>0.246</v>
      </c>
      <c r="AM202">
        <v>0.24199999999999999</v>
      </c>
      <c r="AN202">
        <v>0.253</v>
      </c>
      <c r="AO202">
        <v>0.27800000000000002</v>
      </c>
      <c r="AP202">
        <v>0.28000000000000003</v>
      </c>
      <c r="AQ202">
        <v>0.27100000000000002</v>
      </c>
      <c r="AR202" s="2">
        <v>0.27700000000000002</v>
      </c>
      <c r="AS202" s="2">
        <v>0.27500000000000002</v>
      </c>
      <c r="AT202" s="2">
        <v>0.251</v>
      </c>
      <c r="AU202" s="2">
        <v>0.20200000000000001</v>
      </c>
      <c r="AV202">
        <v>0.23200000000000001</v>
      </c>
      <c r="AW202">
        <v>0.26600000000000001</v>
      </c>
      <c r="AX202">
        <v>0.27600000000000002</v>
      </c>
      <c r="AY202">
        <v>0.28299999999999997</v>
      </c>
      <c r="AZ202">
        <v>0.28899999999999998</v>
      </c>
      <c r="BA202">
        <v>2020</v>
      </c>
    </row>
    <row r="203" spans="1:53" hidden="1">
      <c r="A203" t="s">
        <v>237</v>
      </c>
      <c r="B203" t="s">
        <v>200</v>
      </c>
      <c r="C203" t="s">
        <v>170</v>
      </c>
      <c r="E203" t="s">
        <v>199</v>
      </c>
      <c r="F203" t="s">
        <v>152</v>
      </c>
      <c r="G203" t="s">
        <v>152</v>
      </c>
      <c r="H203" t="s">
        <v>152</v>
      </c>
      <c r="I203" t="s">
        <v>152</v>
      </c>
      <c r="J203" t="s">
        <v>152</v>
      </c>
      <c r="K203" t="s">
        <v>152</v>
      </c>
      <c r="L203" t="s">
        <v>152</v>
      </c>
      <c r="M203" t="s">
        <v>152</v>
      </c>
      <c r="N203" t="s">
        <v>152</v>
      </c>
      <c r="O203" t="s">
        <v>152</v>
      </c>
      <c r="P203" t="s">
        <v>152</v>
      </c>
      <c r="Q203" t="s">
        <v>152</v>
      </c>
      <c r="R203" t="s">
        <v>152</v>
      </c>
      <c r="S203" t="s">
        <v>152</v>
      </c>
      <c r="T203" t="s">
        <v>152</v>
      </c>
      <c r="U203" t="s">
        <v>152</v>
      </c>
      <c r="V203" t="s">
        <v>152</v>
      </c>
      <c r="W203" t="s">
        <v>152</v>
      </c>
      <c r="X203" t="s">
        <v>152</v>
      </c>
      <c r="Y203" t="s">
        <v>152</v>
      </c>
      <c r="Z203" t="s">
        <v>152</v>
      </c>
      <c r="AA203">
        <v>7.2210000000000001</v>
      </c>
      <c r="AB203">
        <v>4.6310000000000002</v>
      </c>
      <c r="AC203">
        <v>-3.5790000000000002</v>
      </c>
      <c r="AD203">
        <v>4.2389999999999999</v>
      </c>
      <c r="AE203">
        <v>3.3330000000000002</v>
      </c>
      <c r="AF203">
        <v>-0.73199999999999998</v>
      </c>
      <c r="AG203">
        <v>1.296</v>
      </c>
      <c r="AH203">
        <v>-5.2779999999999996</v>
      </c>
      <c r="AI203">
        <v>-7.2610000000000001</v>
      </c>
      <c r="AJ203">
        <v>-0.495</v>
      </c>
      <c r="AK203">
        <v>4.46</v>
      </c>
      <c r="AL203">
        <v>1.319</v>
      </c>
      <c r="AM203">
        <v>-1.5569999999999999</v>
      </c>
      <c r="AN203">
        <v>4.8220000000000001</v>
      </c>
      <c r="AO203">
        <v>9.859</v>
      </c>
      <c r="AP203">
        <v>0.61599999999999999</v>
      </c>
      <c r="AQ203">
        <v>-3.2690000000000001</v>
      </c>
      <c r="AR203" s="2">
        <v>2.1960000000000002</v>
      </c>
      <c r="AS203" s="2">
        <v>-0.66200000000000003</v>
      </c>
      <c r="AT203" s="2">
        <v>-8.6809999999999992</v>
      </c>
      <c r="AU203" s="2">
        <v>-19.661999999999999</v>
      </c>
      <c r="AV203">
        <v>14.935</v>
      </c>
      <c r="AW203">
        <v>14.817</v>
      </c>
      <c r="AX203">
        <v>3.552</v>
      </c>
      <c r="AY203">
        <v>2.6579999999999999</v>
      </c>
      <c r="AZ203">
        <v>2.2170000000000001</v>
      </c>
      <c r="BA203">
        <v>2020</v>
      </c>
    </row>
    <row r="204" spans="1:53" hidden="1">
      <c r="A204" t="s">
        <v>237</v>
      </c>
      <c r="B204" t="s">
        <v>198</v>
      </c>
      <c r="C204" t="s">
        <v>150</v>
      </c>
      <c r="D204" t="s">
        <v>147</v>
      </c>
      <c r="E204" t="s">
        <v>243</v>
      </c>
      <c r="F204" t="s">
        <v>152</v>
      </c>
      <c r="G204" t="s">
        <v>152</v>
      </c>
      <c r="H204" t="s">
        <v>152</v>
      </c>
      <c r="I204" t="s">
        <v>152</v>
      </c>
      <c r="J204" t="s">
        <v>152</v>
      </c>
      <c r="K204" t="s">
        <v>152</v>
      </c>
      <c r="L204" t="s">
        <v>152</v>
      </c>
      <c r="M204" t="s">
        <v>152</v>
      </c>
      <c r="N204" t="s">
        <v>152</v>
      </c>
      <c r="O204" t="s">
        <v>152</v>
      </c>
      <c r="P204" t="s">
        <v>152</v>
      </c>
      <c r="Q204" t="s">
        <v>152</v>
      </c>
      <c r="R204" t="s">
        <v>152</v>
      </c>
      <c r="S204" t="s">
        <v>152</v>
      </c>
      <c r="T204" t="s">
        <v>152</v>
      </c>
      <c r="U204" t="s">
        <v>152</v>
      </c>
      <c r="V204" t="s">
        <v>152</v>
      </c>
      <c r="W204" t="s">
        <v>152</v>
      </c>
      <c r="X204" t="s">
        <v>152</v>
      </c>
      <c r="Y204" t="s">
        <v>152</v>
      </c>
      <c r="Z204">
        <v>0.14899999999999999</v>
      </c>
      <c r="AA204">
        <v>0.156</v>
      </c>
      <c r="AB204">
        <v>0.16200000000000001</v>
      </c>
      <c r="AC204">
        <v>0.154</v>
      </c>
      <c r="AD204">
        <v>0.16500000000000001</v>
      </c>
      <c r="AE204">
        <v>0.184</v>
      </c>
      <c r="AF204">
        <v>0.19</v>
      </c>
      <c r="AG204">
        <v>0.19400000000000001</v>
      </c>
      <c r="AH204">
        <v>0.19500000000000001</v>
      </c>
      <c r="AI204">
        <v>0.183</v>
      </c>
      <c r="AJ204">
        <v>0.183</v>
      </c>
      <c r="AK204">
        <v>0.19400000000000001</v>
      </c>
      <c r="AL204">
        <v>0.21199999999999999</v>
      </c>
      <c r="AM204">
        <v>0.224</v>
      </c>
      <c r="AN204">
        <v>0.24299999999999999</v>
      </c>
      <c r="AO204">
        <v>0.28999999999999998</v>
      </c>
      <c r="AP204">
        <v>0.3</v>
      </c>
      <c r="AQ204">
        <v>0.28699999999999998</v>
      </c>
      <c r="AR204" s="2">
        <v>0.28599999999999998</v>
      </c>
      <c r="AS204" s="2">
        <v>0.27500000000000002</v>
      </c>
      <c r="AT204" s="2">
        <v>0.25700000000000001</v>
      </c>
      <c r="AU204" s="2">
        <v>0.20799999999999999</v>
      </c>
      <c r="AV204">
        <v>0.24199999999999999</v>
      </c>
      <c r="AW204">
        <v>0.28199999999999997</v>
      </c>
      <c r="AX204">
        <v>0.29799999999999999</v>
      </c>
      <c r="AY204">
        <v>0.312</v>
      </c>
      <c r="AZ204">
        <v>0.32500000000000001</v>
      </c>
      <c r="BA204">
        <v>2020</v>
      </c>
    </row>
    <row r="205" spans="1:53" hidden="1">
      <c r="A205" t="s">
        <v>237</v>
      </c>
      <c r="B205" t="s">
        <v>198</v>
      </c>
      <c r="C205" t="s">
        <v>148</v>
      </c>
      <c r="D205" t="s">
        <v>147</v>
      </c>
      <c r="E205" t="s">
        <v>184</v>
      </c>
      <c r="F205" t="s">
        <v>152</v>
      </c>
      <c r="G205" t="s">
        <v>152</v>
      </c>
      <c r="H205" t="s">
        <v>152</v>
      </c>
      <c r="I205" t="s">
        <v>152</v>
      </c>
      <c r="J205" t="s">
        <v>152</v>
      </c>
      <c r="K205" t="s">
        <v>152</v>
      </c>
      <c r="L205" t="s">
        <v>152</v>
      </c>
      <c r="M205" t="s">
        <v>152</v>
      </c>
      <c r="N205" t="s">
        <v>152</v>
      </c>
      <c r="O205" t="s">
        <v>152</v>
      </c>
      <c r="P205" t="s">
        <v>152</v>
      </c>
      <c r="Q205" t="s">
        <v>152</v>
      </c>
      <c r="R205" t="s">
        <v>152</v>
      </c>
      <c r="S205" t="s">
        <v>152</v>
      </c>
      <c r="T205" t="s">
        <v>152</v>
      </c>
      <c r="U205" t="s">
        <v>152</v>
      </c>
      <c r="V205" t="s">
        <v>152</v>
      </c>
      <c r="W205" t="s">
        <v>152</v>
      </c>
      <c r="X205" t="s">
        <v>152</v>
      </c>
      <c r="Y205" t="s">
        <v>152</v>
      </c>
      <c r="Z205">
        <v>0.14899999999999999</v>
      </c>
      <c r="AA205">
        <v>0.156</v>
      </c>
      <c r="AB205">
        <v>0.16200000000000001</v>
      </c>
      <c r="AC205">
        <v>0.154</v>
      </c>
      <c r="AD205">
        <v>0.16500000000000001</v>
      </c>
      <c r="AE205">
        <v>0.184</v>
      </c>
      <c r="AF205">
        <v>0.19</v>
      </c>
      <c r="AG205">
        <v>0.19400000000000001</v>
      </c>
      <c r="AH205">
        <v>0.19500000000000001</v>
      </c>
      <c r="AI205">
        <v>0.183</v>
      </c>
      <c r="AJ205">
        <v>0.183</v>
      </c>
      <c r="AK205">
        <v>0.19400000000000001</v>
      </c>
      <c r="AL205">
        <v>0.21199999999999999</v>
      </c>
      <c r="AM205">
        <v>0.224</v>
      </c>
      <c r="AN205">
        <v>0.24299999999999999</v>
      </c>
      <c r="AO205">
        <v>0.28999999999999998</v>
      </c>
      <c r="AP205">
        <v>0.3</v>
      </c>
      <c r="AQ205">
        <v>0.28699999999999998</v>
      </c>
      <c r="AR205" s="2">
        <v>0.28599999999999998</v>
      </c>
      <c r="AS205" s="2">
        <v>0.27500000000000002</v>
      </c>
      <c r="AT205" s="2">
        <v>0.25700000000000001</v>
      </c>
      <c r="AU205" s="2">
        <v>0.20799999999999999</v>
      </c>
      <c r="AV205">
        <v>0.24199999999999999</v>
      </c>
      <c r="AW205">
        <v>0.28199999999999997</v>
      </c>
      <c r="AX205">
        <v>0.29799999999999999</v>
      </c>
      <c r="AY205">
        <v>0.312</v>
      </c>
      <c r="AZ205">
        <v>0.32500000000000001</v>
      </c>
      <c r="BA205">
        <v>2020</v>
      </c>
    </row>
    <row r="206" spans="1:53" hidden="1">
      <c r="A206" t="s">
        <v>237</v>
      </c>
      <c r="B206" t="s">
        <v>198</v>
      </c>
      <c r="C206" t="s">
        <v>191</v>
      </c>
      <c r="D206" t="s">
        <v>147</v>
      </c>
      <c r="E206" t="s">
        <v>184</v>
      </c>
      <c r="F206" t="s">
        <v>152</v>
      </c>
      <c r="G206" t="s">
        <v>152</v>
      </c>
      <c r="H206" t="s">
        <v>152</v>
      </c>
      <c r="I206" t="s">
        <v>152</v>
      </c>
      <c r="J206" t="s">
        <v>152</v>
      </c>
      <c r="K206" t="s">
        <v>152</v>
      </c>
      <c r="L206" t="s">
        <v>152</v>
      </c>
      <c r="M206" t="s">
        <v>152</v>
      </c>
      <c r="N206" t="s">
        <v>152</v>
      </c>
      <c r="O206" t="s">
        <v>152</v>
      </c>
      <c r="P206" t="s">
        <v>152</v>
      </c>
      <c r="Q206" t="s">
        <v>152</v>
      </c>
      <c r="R206" t="s">
        <v>152</v>
      </c>
      <c r="S206" t="s">
        <v>152</v>
      </c>
      <c r="T206" t="s">
        <v>152</v>
      </c>
      <c r="U206" t="s">
        <v>152</v>
      </c>
      <c r="V206" t="s">
        <v>152</v>
      </c>
      <c r="W206" t="s">
        <v>152</v>
      </c>
      <c r="X206" t="s">
        <v>152</v>
      </c>
      <c r="Y206" t="s">
        <v>152</v>
      </c>
      <c r="Z206">
        <v>0.16</v>
      </c>
      <c r="AA206">
        <v>0.17599999999999999</v>
      </c>
      <c r="AB206">
        <v>0.187</v>
      </c>
      <c r="AC206">
        <v>0.183</v>
      </c>
      <c r="AD206">
        <v>0.19600000000000001</v>
      </c>
      <c r="AE206">
        <v>0.20899999999999999</v>
      </c>
      <c r="AF206">
        <v>0.214</v>
      </c>
      <c r="AG206">
        <v>0.223</v>
      </c>
      <c r="AH206">
        <v>0.215</v>
      </c>
      <c r="AI206">
        <v>0.20100000000000001</v>
      </c>
      <c r="AJ206">
        <v>0.20200000000000001</v>
      </c>
      <c r="AK206">
        <v>0.216</v>
      </c>
      <c r="AL206">
        <v>0.222</v>
      </c>
      <c r="AM206">
        <v>0.223</v>
      </c>
      <c r="AN206">
        <v>0.23799999999999999</v>
      </c>
      <c r="AO206">
        <v>0.26400000000000001</v>
      </c>
      <c r="AP206">
        <v>0.26800000000000002</v>
      </c>
      <c r="AQ206">
        <v>0.26400000000000001</v>
      </c>
      <c r="AR206" s="2">
        <v>0.27700000000000002</v>
      </c>
      <c r="AS206" s="2">
        <v>0.28000000000000003</v>
      </c>
      <c r="AT206" s="2">
        <v>0.25900000000000001</v>
      </c>
      <c r="AU206" s="2">
        <v>0.215</v>
      </c>
      <c r="AV206">
        <v>0.254</v>
      </c>
      <c r="AW206">
        <v>0.29899999999999999</v>
      </c>
      <c r="AX206">
        <v>0.316</v>
      </c>
      <c r="AY206">
        <v>0.33200000000000002</v>
      </c>
      <c r="AZ206">
        <v>0.34599999999999997</v>
      </c>
      <c r="BA206">
        <v>2020</v>
      </c>
    </row>
    <row r="207" spans="1:53" hidden="1">
      <c r="A207" t="s">
        <v>237</v>
      </c>
      <c r="B207" t="s">
        <v>197</v>
      </c>
      <c r="C207" t="s">
        <v>178</v>
      </c>
      <c r="E207" t="s">
        <v>196</v>
      </c>
      <c r="F207" t="s">
        <v>152</v>
      </c>
      <c r="G207" t="s">
        <v>152</v>
      </c>
      <c r="H207" t="s">
        <v>152</v>
      </c>
      <c r="I207" t="s">
        <v>152</v>
      </c>
      <c r="J207" t="s">
        <v>152</v>
      </c>
      <c r="K207" t="s">
        <v>152</v>
      </c>
      <c r="L207" t="s">
        <v>152</v>
      </c>
      <c r="M207" t="s">
        <v>152</v>
      </c>
      <c r="N207" t="s">
        <v>152</v>
      </c>
      <c r="O207" t="s">
        <v>152</v>
      </c>
      <c r="P207" t="s">
        <v>152</v>
      </c>
      <c r="Q207" t="s">
        <v>152</v>
      </c>
      <c r="R207" t="s">
        <v>152</v>
      </c>
      <c r="S207" t="s">
        <v>152</v>
      </c>
      <c r="T207" t="s">
        <v>152</v>
      </c>
      <c r="U207" t="s">
        <v>152</v>
      </c>
      <c r="V207" t="s">
        <v>152</v>
      </c>
      <c r="W207" t="s">
        <v>152</v>
      </c>
      <c r="X207" t="s">
        <v>152</v>
      </c>
      <c r="Y207" t="s">
        <v>152</v>
      </c>
      <c r="Z207">
        <v>65.701999999999998</v>
      </c>
      <c r="AA207">
        <v>64.043999999999997</v>
      </c>
      <c r="AB207">
        <v>63.898000000000003</v>
      </c>
      <c r="AC207">
        <v>62.706000000000003</v>
      </c>
      <c r="AD207">
        <v>64.581000000000003</v>
      </c>
      <c r="AE207">
        <v>69.841999999999999</v>
      </c>
      <c r="AF207">
        <v>72.626999999999995</v>
      </c>
      <c r="AG207">
        <v>73.037999999999997</v>
      </c>
      <c r="AH207">
        <v>77.664000000000001</v>
      </c>
      <c r="AI207">
        <v>78.510999999999996</v>
      </c>
      <c r="AJ207">
        <v>78.72</v>
      </c>
      <c r="AK207">
        <v>79.891999999999996</v>
      </c>
      <c r="AL207">
        <v>86.486000000000004</v>
      </c>
      <c r="AM207">
        <v>92.66</v>
      </c>
      <c r="AN207">
        <v>95.869</v>
      </c>
      <c r="AO207">
        <v>104.10599999999999</v>
      </c>
      <c r="AP207">
        <v>107.098</v>
      </c>
      <c r="AQ207">
        <v>105.899</v>
      </c>
      <c r="AR207" s="2">
        <v>103.41800000000001</v>
      </c>
      <c r="AS207" s="2">
        <v>100</v>
      </c>
      <c r="AT207" s="2">
        <v>102.229</v>
      </c>
      <c r="AU207" s="2">
        <v>103.251</v>
      </c>
      <c r="AV207">
        <v>104.28400000000001</v>
      </c>
      <c r="AW207">
        <v>105.848</v>
      </c>
      <c r="AX207">
        <v>107.965</v>
      </c>
      <c r="AY207">
        <v>110.124</v>
      </c>
      <c r="AZ207">
        <v>112.327</v>
      </c>
      <c r="BA207">
        <v>2020</v>
      </c>
    </row>
    <row r="208" spans="1:53" hidden="1">
      <c r="A208" t="s">
        <v>237</v>
      </c>
      <c r="B208" t="s">
        <v>195</v>
      </c>
      <c r="C208" t="s">
        <v>150</v>
      </c>
      <c r="D208" t="s">
        <v>190</v>
      </c>
      <c r="E208" t="s">
        <v>193</v>
      </c>
      <c r="F208" t="s">
        <v>152</v>
      </c>
      <c r="G208" t="s">
        <v>152</v>
      </c>
      <c r="H208" t="s">
        <v>152</v>
      </c>
      <c r="I208" t="s">
        <v>152</v>
      </c>
      <c r="J208" t="s">
        <v>152</v>
      </c>
      <c r="K208" t="s">
        <v>152</v>
      </c>
      <c r="L208" t="s">
        <v>152</v>
      </c>
      <c r="M208" t="s">
        <v>152</v>
      </c>
      <c r="N208" t="s">
        <v>152</v>
      </c>
      <c r="O208" t="s">
        <v>152</v>
      </c>
      <c r="P208" t="s">
        <v>152</v>
      </c>
      <c r="Q208" t="s">
        <v>152</v>
      </c>
      <c r="R208" t="s">
        <v>152</v>
      </c>
      <c r="S208" t="s">
        <v>152</v>
      </c>
      <c r="T208" t="s">
        <v>152</v>
      </c>
      <c r="U208" t="s">
        <v>152</v>
      </c>
      <c r="V208" t="s">
        <v>152</v>
      </c>
      <c r="W208" t="s">
        <v>152</v>
      </c>
      <c r="X208" t="s">
        <v>152</v>
      </c>
      <c r="Y208" t="s">
        <v>152</v>
      </c>
      <c r="Z208" s="43">
        <v>11966.918</v>
      </c>
      <c r="AA208" s="43">
        <v>12647.272000000001</v>
      </c>
      <c r="AB208" s="43">
        <v>13127.933000000001</v>
      </c>
      <c r="AC208" s="43">
        <v>12557.61</v>
      </c>
      <c r="AD208" s="43">
        <v>12985.963</v>
      </c>
      <c r="AE208" s="43">
        <v>13312.217000000001</v>
      </c>
      <c r="AF208" s="43">
        <v>13286.367</v>
      </c>
      <c r="AG208" s="43">
        <v>13714.846</v>
      </c>
      <c r="AH208" s="43">
        <v>13238.321</v>
      </c>
      <c r="AI208" s="43">
        <v>12510.762000000001</v>
      </c>
      <c r="AJ208" s="43">
        <v>12685.794</v>
      </c>
      <c r="AK208" s="43">
        <v>13503.911</v>
      </c>
      <c r="AL208" s="43">
        <v>13942.552</v>
      </c>
      <c r="AM208" s="43">
        <v>13884.712</v>
      </c>
      <c r="AN208" s="43">
        <v>14596.198</v>
      </c>
      <c r="AO208" s="43">
        <v>15761.018</v>
      </c>
      <c r="AP208" s="43">
        <v>15664.91</v>
      </c>
      <c r="AQ208" s="43">
        <v>15135.343000000001</v>
      </c>
      <c r="AR208" s="45">
        <v>15789.022000000001</v>
      </c>
      <c r="AS208" s="45">
        <v>15725.084000000001</v>
      </c>
      <c r="AT208" s="45">
        <v>14410.463</v>
      </c>
      <c r="AU208" s="45">
        <v>11462.481</v>
      </c>
      <c r="AV208" s="43">
        <v>13044.013999999999</v>
      </c>
      <c r="AW208" s="43">
        <v>14828.504999999999</v>
      </c>
      <c r="AX208" s="43">
        <v>15203.235000000001</v>
      </c>
      <c r="AY208" s="43">
        <v>15452.763999999999</v>
      </c>
      <c r="AZ208" s="43">
        <v>15638.963</v>
      </c>
      <c r="BA208">
        <v>2020</v>
      </c>
    </row>
    <row r="209" spans="1:53" hidden="1">
      <c r="A209" t="s">
        <v>237</v>
      </c>
      <c r="B209" t="s">
        <v>195</v>
      </c>
      <c r="C209" t="s">
        <v>194</v>
      </c>
      <c r="D209" t="s">
        <v>190</v>
      </c>
      <c r="E209" t="s">
        <v>193</v>
      </c>
      <c r="F209" t="s">
        <v>152</v>
      </c>
      <c r="G209" t="s">
        <v>152</v>
      </c>
      <c r="H209" t="s">
        <v>152</v>
      </c>
      <c r="I209" t="s">
        <v>152</v>
      </c>
      <c r="J209" t="s">
        <v>152</v>
      </c>
      <c r="K209" t="s">
        <v>152</v>
      </c>
      <c r="L209" t="s">
        <v>152</v>
      </c>
      <c r="M209" t="s">
        <v>152</v>
      </c>
      <c r="N209" t="s">
        <v>152</v>
      </c>
      <c r="O209" t="s">
        <v>152</v>
      </c>
      <c r="P209" t="s">
        <v>152</v>
      </c>
      <c r="Q209" t="s">
        <v>152</v>
      </c>
      <c r="R209" t="s">
        <v>152</v>
      </c>
      <c r="S209" t="s">
        <v>152</v>
      </c>
      <c r="T209" t="s">
        <v>152</v>
      </c>
      <c r="U209" t="s">
        <v>152</v>
      </c>
      <c r="V209" t="s">
        <v>152</v>
      </c>
      <c r="W209" t="s">
        <v>152</v>
      </c>
      <c r="X209" t="s">
        <v>152</v>
      </c>
      <c r="Y209" t="s">
        <v>152</v>
      </c>
      <c r="Z209" s="43">
        <v>11682.279</v>
      </c>
      <c r="AA209" s="43">
        <v>12346.450999999999</v>
      </c>
      <c r="AB209" s="43">
        <v>12815.679</v>
      </c>
      <c r="AC209" s="43">
        <v>12258.922</v>
      </c>
      <c r="AD209" s="43">
        <v>12677.085999999999</v>
      </c>
      <c r="AE209" s="43">
        <v>12995.579</v>
      </c>
      <c r="AF209" s="43">
        <v>12970.344999999999</v>
      </c>
      <c r="AG209" s="43">
        <v>13388.632</v>
      </c>
      <c r="AH209" s="43">
        <v>12923.441000000001</v>
      </c>
      <c r="AI209" s="43">
        <v>12213.188</v>
      </c>
      <c r="AJ209" s="43">
        <v>12384.056</v>
      </c>
      <c r="AK209" s="43">
        <v>13182.714</v>
      </c>
      <c r="AL209" s="43">
        <v>13610.922</v>
      </c>
      <c r="AM209" s="43">
        <v>13554.457</v>
      </c>
      <c r="AN209" s="43">
        <v>14249.021000000001</v>
      </c>
      <c r="AO209" s="43">
        <v>15386.135</v>
      </c>
      <c r="AP209" s="43">
        <v>15292.313</v>
      </c>
      <c r="AQ209" s="43">
        <v>14775.342000000001</v>
      </c>
      <c r="AR209" s="45">
        <v>15413.473</v>
      </c>
      <c r="AS209" s="45">
        <v>15351.055</v>
      </c>
      <c r="AT209" s="45">
        <v>14067.703</v>
      </c>
      <c r="AU209" s="45">
        <v>11189.84</v>
      </c>
      <c r="AV209" s="43">
        <v>12733.755999999999</v>
      </c>
      <c r="AW209" s="43">
        <v>14475.802</v>
      </c>
      <c r="AX209" s="43">
        <v>14841.619000000001</v>
      </c>
      <c r="AY209" s="43">
        <v>15085.213</v>
      </c>
      <c r="AZ209" s="43">
        <v>15266.983</v>
      </c>
      <c r="BA209">
        <v>2020</v>
      </c>
    </row>
    <row r="210" spans="1:53" hidden="1">
      <c r="A210" t="s">
        <v>237</v>
      </c>
      <c r="B210" t="s">
        <v>192</v>
      </c>
      <c r="C210" t="s">
        <v>150</v>
      </c>
      <c r="D210" t="s">
        <v>190</v>
      </c>
      <c r="E210" t="s">
        <v>189</v>
      </c>
      <c r="F210" t="s">
        <v>152</v>
      </c>
      <c r="G210" t="s">
        <v>152</v>
      </c>
      <c r="H210" t="s">
        <v>152</v>
      </c>
      <c r="I210" t="s">
        <v>152</v>
      </c>
      <c r="J210" t="s">
        <v>152</v>
      </c>
      <c r="K210" t="s">
        <v>152</v>
      </c>
      <c r="L210" t="s">
        <v>152</v>
      </c>
      <c r="M210" t="s">
        <v>152</v>
      </c>
      <c r="N210" t="s">
        <v>152</v>
      </c>
      <c r="O210" t="s">
        <v>152</v>
      </c>
      <c r="P210" t="s">
        <v>152</v>
      </c>
      <c r="Q210" t="s">
        <v>152</v>
      </c>
      <c r="R210" t="s">
        <v>152</v>
      </c>
      <c r="S210" t="s">
        <v>152</v>
      </c>
      <c r="T210" t="s">
        <v>152</v>
      </c>
      <c r="U210" t="s">
        <v>152</v>
      </c>
      <c r="V210" t="s">
        <v>152</v>
      </c>
      <c r="W210" t="s">
        <v>152</v>
      </c>
      <c r="X210" t="s">
        <v>152</v>
      </c>
      <c r="Y210" t="s">
        <v>152</v>
      </c>
      <c r="Z210" s="43">
        <v>7862.5010000000002</v>
      </c>
      <c r="AA210" s="43">
        <v>8099.777</v>
      </c>
      <c r="AB210" s="43">
        <v>8388.5229999999992</v>
      </c>
      <c r="AC210" s="43">
        <v>7874.34</v>
      </c>
      <c r="AD210" s="43">
        <v>8386.4089999999997</v>
      </c>
      <c r="AE210" s="43">
        <v>9297.5560000000005</v>
      </c>
      <c r="AF210" s="43">
        <v>9649.44</v>
      </c>
      <c r="AG210" s="43">
        <v>10017.029</v>
      </c>
      <c r="AH210" s="43">
        <v>10281.347</v>
      </c>
      <c r="AI210" s="43">
        <v>9822.3520000000008</v>
      </c>
      <c r="AJ210" s="43">
        <v>9986.2890000000007</v>
      </c>
      <c r="AK210" s="43">
        <v>10788.492</v>
      </c>
      <c r="AL210" s="43">
        <v>12058.413</v>
      </c>
      <c r="AM210" s="43">
        <v>12865.525</v>
      </c>
      <c r="AN210" s="43">
        <v>13993.290999999999</v>
      </c>
      <c r="AO210" s="43">
        <v>16408.155999999999</v>
      </c>
      <c r="AP210" s="43">
        <v>16776.843000000001</v>
      </c>
      <c r="AQ210" s="43">
        <v>16028.194</v>
      </c>
      <c r="AR210" s="45">
        <v>16328.652</v>
      </c>
      <c r="AS210" s="45">
        <v>15725.084000000001</v>
      </c>
      <c r="AT210" s="45">
        <v>14731.695</v>
      </c>
      <c r="AU210" s="45">
        <v>11835.178</v>
      </c>
      <c r="AV210" s="43">
        <v>13602.815000000001</v>
      </c>
      <c r="AW210" s="43">
        <v>15695.71</v>
      </c>
      <c r="AX210" s="43">
        <v>16414.201000000001</v>
      </c>
      <c r="AY210" s="43">
        <v>17017.277999999998</v>
      </c>
      <c r="AZ210" s="43">
        <v>17566.776000000002</v>
      </c>
      <c r="BA210">
        <v>2020</v>
      </c>
    </row>
    <row r="211" spans="1:53" hidden="1">
      <c r="A211" t="s">
        <v>237</v>
      </c>
      <c r="B211" t="s">
        <v>192</v>
      </c>
      <c r="C211" t="s">
        <v>148</v>
      </c>
      <c r="D211" t="s">
        <v>190</v>
      </c>
      <c r="E211" t="s">
        <v>189</v>
      </c>
      <c r="F211" t="s">
        <v>152</v>
      </c>
      <c r="G211" t="s">
        <v>152</v>
      </c>
      <c r="H211" t="s">
        <v>152</v>
      </c>
      <c r="I211" t="s">
        <v>152</v>
      </c>
      <c r="J211" t="s">
        <v>152</v>
      </c>
      <c r="K211" t="s">
        <v>152</v>
      </c>
      <c r="L211" t="s">
        <v>152</v>
      </c>
      <c r="M211" t="s">
        <v>152</v>
      </c>
      <c r="N211" t="s">
        <v>152</v>
      </c>
      <c r="O211" t="s">
        <v>152</v>
      </c>
      <c r="P211" t="s">
        <v>152</v>
      </c>
      <c r="Q211" t="s">
        <v>152</v>
      </c>
      <c r="R211" t="s">
        <v>152</v>
      </c>
      <c r="S211" t="s">
        <v>152</v>
      </c>
      <c r="T211" t="s">
        <v>152</v>
      </c>
      <c r="U211" t="s">
        <v>152</v>
      </c>
      <c r="V211" t="s">
        <v>152</v>
      </c>
      <c r="W211" t="s">
        <v>152</v>
      </c>
      <c r="X211" t="s">
        <v>152</v>
      </c>
      <c r="Y211" t="s">
        <v>152</v>
      </c>
      <c r="Z211" s="43">
        <v>7862.5010000000002</v>
      </c>
      <c r="AA211" s="43">
        <v>8099.777</v>
      </c>
      <c r="AB211" s="43">
        <v>8388.5229999999992</v>
      </c>
      <c r="AC211" s="43">
        <v>7874.34</v>
      </c>
      <c r="AD211" s="43">
        <v>8386.4089999999997</v>
      </c>
      <c r="AE211" s="43">
        <v>9297.5560000000005</v>
      </c>
      <c r="AF211" s="43">
        <v>9649.44</v>
      </c>
      <c r="AG211" s="43">
        <v>10017.029</v>
      </c>
      <c r="AH211" s="43">
        <v>10281.347</v>
      </c>
      <c r="AI211" s="43">
        <v>9822.3520000000008</v>
      </c>
      <c r="AJ211" s="43">
        <v>9986.2890000000007</v>
      </c>
      <c r="AK211" s="43">
        <v>10788.492</v>
      </c>
      <c r="AL211" s="43">
        <v>12058.413</v>
      </c>
      <c r="AM211" s="43">
        <v>12865.525</v>
      </c>
      <c r="AN211" s="43">
        <v>13993.290999999999</v>
      </c>
      <c r="AO211" s="43">
        <v>16408.155999999999</v>
      </c>
      <c r="AP211" s="43">
        <v>16776.843000000001</v>
      </c>
      <c r="AQ211" s="43">
        <v>16028.194</v>
      </c>
      <c r="AR211" s="45">
        <v>16328.652</v>
      </c>
      <c r="AS211" s="45">
        <v>15725.084000000001</v>
      </c>
      <c r="AT211" s="45">
        <v>14731.695</v>
      </c>
      <c r="AU211" s="45">
        <v>11835.178</v>
      </c>
      <c r="AV211" s="43">
        <v>13602.815000000001</v>
      </c>
      <c r="AW211" s="43">
        <v>15695.71</v>
      </c>
      <c r="AX211" s="43">
        <v>16414.201000000001</v>
      </c>
      <c r="AY211" s="43">
        <v>17017.277999999998</v>
      </c>
      <c r="AZ211" s="43">
        <v>17566.776000000002</v>
      </c>
      <c r="BA211">
        <v>2020</v>
      </c>
    </row>
    <row r="212" spans="1:53" hidden="1">
      <c r="A212" t="s">
        <v>237</v>
      </c>
      <c r="B212" t="s">
        <v>192</v>
      </c>
      <c r="C212" t="s">
        <v>191</v>
      </c>
      <c r="D212" t="s">
        <v>190</v>
      </c>
      <c r="E212" t="s">
        <v>189</v>
      </c>
      <c r="F212" t="s">
        <v>152</v>
      </c>
      <c r="G212" t="s">
        <v>152</v>
      </c>
      <c r="H212" t="s">
        <v>152</v>
      </c>
      <c r="I212" t="s">
        <v>152</v>
      </c>
      <c r="J212" t="s">
        <v>152</v>
      </c>
      <c r="K212" t="s">
        <v>152</v>
      </c>
      <c r="L212" t="s">
        <v>152</v>
      </c>
      <c r="M212" t="s">
        <v>152</v>
      </c>
      <c r="N212" t="s">
        <v>152</v>
      </c>
      <c r="O212" t="s">
        <v>152</v>
      </c>
      <c r="P212" t="s">
        <v>152</v>
      </c>
      <c r="Q212" t="s">
        <v>152</v>
      </c>
      <c r="R212" t="s">
        <v>152</v>
      </c>
      <c r="S212" t="s">
        <v>152</v>
      </c>
      <c r="T212" t="s">
        <v>152</v>
      </c>
      <c r="U212" t="s">
        <v>152</v>
      </c>
      <c r="V212" t="s">
        <v>152</v>
      </c>
      <c r="W212" t="s">
        <v>152</v>
      </c>
      <c r="X212" t="s">
        <v>152</v>
      </c>
      <c r="Y212" t="s">
        <v>152</v>
      </c>
      <c r="Z212" s="43">
        <v>8459.7279999999992</v>
      </c>
      <c r="AA212" s="43">
        <v>9142.116</v>
      </c>
      <c r="AB212" s="43">
        <v>9637.4650000000001</v>
      </c>
      <c r="AC212" s="43">
        <v>9400.7309999999998</v>
      </c>
      <c r="AD212" s="43">
        <v>9982.3580000000002</v>
      </c>
      <c r="AE212" s="43">
        <v>10554.058999999999</v>
      </c>
      <c r="AF212" s="43">
        <v>10858.596</v>
      </c>
      <c r="AG212" s="43">
        <v>11511.691000000001</v>
      </c>
      <c r="AH212" s="43">
        <v>11324.799000000001</v>
      </c>
      <c r="AI212" s="43">
        <v>10770.996999999999</v>
      </c>
      <c r="AJ212" s="43">
        <v>11052.967000000001</v>
      </c>
      <c r="AK212" s="43">
        <v>12010.244000000001</v>
      </c>
      <c r="AL212" s="43">
        <v>12632.302</v>
      </c>
      <c r="AM212" s="43">
        <v>12800.21</v>
      </c>
      <c r="AN212" s="43">
        <v>13707.73</v>
      </c>
      <c r="AO212" s="43">
        <v>14949.725</v>
      </c>
      <c r="AP212" s="43">
        <v>15007.450999999999</v>
      </c>
      <c r="AQ212" s="43">
        <v>14775.342000000001</v>
      </c>
      <c r="AR212" s="45">
        <v>15781.674000000001</v>
      </c>
      <c r="AS212" s="45">
        <v>15998.946</v>
      </c>
      <c r="AT212" s="45">
        <v>14838.111999999999</v>
      </c>
      <c r="AU212" s="45">
        <v>12227.966</v>
      </c>
      <c r="AV212" s="43">
        <v>14298.112999999999</v>
      </c>
      <c r="AW212" s="43">
        <v>16640.934000000001</v>
      </c>
      <c r="AX212" s="43">
        <v>17450.345000000001</v>
      </c>
      <c r="AY212" s="43">
        <v>18122.05</v>
      </c>
      <c r="AZ212" s="43">
        <v>18720.463</v>
      </c>
      <c r="BA212">
        <v>2020</v>
      </c>
    </row>
    <row r="213" spans="1:53" hidden="1">
      <c r="A213" t="s">
        <v>237</v>
      </c>
      <c r="B213" t="s">
        <v>188</v>
      </c>
      <c r="C213" t="s">
        <v>187</v>
      </c>
      <c r="E213" t="s">
        <v>184</v>
      </c>
      <c r="F213" t="s">
        <v>152</v>
      </c>
      <c r="G213" t="s">
        <v>152</v>
      </c>
      <c r="H213" t="s">
        <v>152</v>
      </c>
      <c r="I213" t="s">
        <v>152</v>
      </c>
      <c r="J213" t="s">
        <v>152</v>
      </c>
      <c r="K213" t="s">
        <v>152</v>
      </c>
      <c r="L213" t="s">
        <v>152</v>
      </c>
      <c r="M213" t="s">
        <v>152</v>
      </c>
      <c r="N213" t="s">
        <v>152</v>
      </c>
      <c r="O213" t="s">
        <v>152</v>
      </c>
      <c r="P213" t="s">
        <v>152</v>
      </c>
      <c r="Q213" t="s">
        <v>152</v>
      </c>
      <c r="R213" t="s">
        <v>152</v>
      </c>
      <c r="S213" t="s">
        <v>152</v>
      </c>
      <c r="T213" t="s">
        <v>152</v>
      </c>
      <c r="U213" t="s">
        <v>152</v>
      </c>
      <c r="V213" t="s">
        <v>152</v>
      </c>
      <c r="W213" t="s">
        <v>152</v>
      </c>
      <c r="X213" t="s">
        <v>152</v>
      </c>
      <c r="Y213" t="s">
        <v>152</v>
      </c>
      <c r="Z213" t="s">
        <v>203</v>
      </c>
      <c r="AA213" t="s">
        <v>203</v>
      </c>
      <c r="AB213" t="s">
        <v>203</v>
      </c>
      <c r="AC213" t="s">
        <v>203</v>
      </c>
      <c r="AD213" t="s">
        <v>203</v>
      </c>
      <c r="AE213" t="s">
        <v>203</v>
      </c>
      <c r="AF213" t="s">
        <v>203</v>
      </c>
      <c r="AG213" t="s">
        <v>203</v>
      </c>
      <c r="AH213" t="s">
        <v>203</v>
      </c>
      <c r="AI213" t="s">
        <v>203</v>
      </c>
      <c r="AJ213" t="s">
        <v>203</v>
      </c>
      <c r="AK213" t="s">
        <v>203</v>
      </c>
      <c r="AL213" t="s">
        <v>203</v>
      </c>
      <c r="AM213" t="s">
        <v>203</v>
      </c>
      <c r="AN213" t="s">
        <v>203</v>
      </c>
      <c r="AO213" t="s">
        <v>203</v>
      </c>
      <c r="AP213" t="s">
        <v>203</v>
      </c>
      <c r="AQ213" t="s">
        <v>203</v>
      </c>
      <c r="AR213" s="2" t="s">
        <v>203</v>
      </c>
      <c r="AS213" s="2" t="s">
        <v>203</v>
      </c>
      <c r="AT213" s="2" t="s">
        <v>203</v>
      </c>
      <c r="AU213" s="2" t="s">
        <v>203</v>
      </c>
      <c r="AV213" t="s">
        <v>203</v>
      </c>
      <c r="AW213" t="s">
        <v>203</v>
      </c>
      <c r="AX213" t="s">
        <v>203</v>
      </c>
      <c r="AY213" t="s">
        <v>203</v>
      </c>
      <c r="AZ213" t="s">
        <v>203</v>
      </c>
      <c r="BA213">
        <v>2020</v>
      </c>
    </row>
    <row r="214" spans="1:53" hidden="1">
      <c r="A214" t="s">
        <v>237</v>
      </c>
      <c r="B214" t="s">
        <v>186</v>
      </c>
      <c r="C214" t="s">
        <v>185</v>
      </c>
      <c r="E214" t="s">
        <v>184</v>
      </c>
      <c r="F214" t="s">
        <v>152</v>
      </c>
      <c r="G214" t="s">
        <v>152</v>
      </c>
      <c r="H214" t="s">
        <v>152</v>
      </c>
      <c r="I214" t="s">
        <v>152</v>
      </c>
      <c r="J214" t="s">
        <v>152</v>
      </c>
      <c r="K214" t="s">
        <v>152</v>
      </c>
      <c r="L214" t="s">
        <v>152</v>
      </c>
      <c r="M214" t="s">
        <v>152</v>
      </c>
      <c r="N214" t="s">
        <v>152</v>
      </c>
      <c r="O214" t="s">
        <v>152</v>
      </c>
      <c r="P214" t="s">
        <v>152</v>
      </c>
      <c r="Q214" t="s">
        <v>152</v>
      </c>
      <c r="R214" t="s">
        <v>152</v>
      </c>
      <c r="S214" t="s">
        <v>152</v>
      </c>
      <c r="T214" t="s">
        <v>152</v>
      </c>
      <c r="U214" t="s">
        <v>152</v>
      </c>
      <c r="V214" t="s">
        <v>152</v>
      </c>
      <c r="W214" t="s">
        <v>152</v>
      </c>
      <c r="X214" t="s">
        <v>152</v>
      </c>
      <c r="Y214" t="s">
        <v>152</v>
      </c>
      <c r="Z214">
        <v>0.92900000000000005</v>
      </c>
      <c r="AA214">
        <v>0.88600000000000001</v>
      </c>
      <c r="AB214">
        <v>0.87</v>
      </c>
      <c r="AC214">
        <v>0.83799999999999997</v>
      </c>
      <c r="AD214">
        <v>0.84</v>
      </c>
      <c r="AE214">
        <v>0.88100000000000001</v>
      </c>
      <c r="AF214">
        <v>0.88900000000000001</v>
      </c>
      <c r="AG214">
        <v>0.87</v>
      </c>
      <c r="AH214">
        <v>0.90800000000000003</v>
      </c>
      <c r="AI214">
        <v>0.91200000000000003</v>
      </c>
      <c r="AJ214">
        <v>0.90300000000000002</v>
      </c>
      <c r="AK214">
        <v>0.89800000000000002</v>
      </c>
      <c r="AL214">
        <v>0.95499999999999996</v>
      </c>
      <c r="AM214">
        <v>1.0049999999999999</v>
      </c>
      <c r="AN214">
        <v>1.0209999999999999</v>
      </c>
      <c r="AO214">
        <v>1.0980000000000001</v>
      </c>
      <c r="AP214">
        <v>1.1180000000000001</v>
      </c>
      <c r="AQ214">
        <v>1.085</v>
      </c>
      <c r="AR214" s="2">
        <v>1.0349999999999999</v>
      </c>
      <c r="AS214" s="2">
        <v>0.98299999999999998</v>
      </c>
      <c r="AT214" s="2">
        <v>0.99299999999999999</v>
      </c>
      <c r="AU214" s="2">
        <v>0.96799999999999997</v>
      </c>
      <c r="AV214">
        <v>0.95099999999999996</v>
      </c>
      <c r="AW214">
        <v>0.94299999999999995</v>
      </c>
      <c r="AX214">
        <v>0.94099999999999995</v>
      </c>
      <c r="AY214">
        <v>0.93899999999999995</v>
      </c>
      <c r="AZ214">
        <v>0.93799999999999994</v>
      </c>
      <c r="BA214">
        <v>2020</v>
      </c>
    </row>
    <row r="215" spans="1:53" hidden="1">
      <c r="A215" t="s">
        <v>237</v>
      </c>
      <c r="B215" t="s">
        <v>183</v>
      </c>
      <c r="C215" t="s">
        <v>144</v>
      </c>
      <c r="E215" t="s">
        <v>243</v>
      </c>
      <c r="F215" t="s">
        <v>152</v>
      </c>
      <c r="G215" t="s">
        <v>152</v>
      </c>
      <c r="H215" t="s">
        <v>152</v>
      </c>
      <c r="I215" t="s">
        <v>152</v>
      </c>
      <c r="J215" t="s">
        <v>152</v>
      </c>
      <c r="K215" t="s">
        <v>152</v>
      </c>
      <c r="L215" t="s">
        <v>152</v>
      </c>
      <c r="M215" t="s">
        <v>152</v>
      </c>
      <c r="N215" t="s">
        <v>152</v>
      </c>
      <c r="O215" t="s">
        <v>152</v>
      </c>
      <c r="P215" t="s">
        <v>152</v>
      </c>
      <c r="Q215" t="s">
        <v>152</v>
      </c>
      <c r="R215" t="s">
        <v>152</v>
      </c>
      <c r="S215" t="s">
        <v>152</v>
      </c>
      <c r="T215" t="s">
        <v>152</v>
      </c>
      <c r="U215" t="s">
        <v>152</v>
      </c>
      <c r="V215" t="s">
        <v>152</v>
      </c>
      <c r="W215" t="s">
        <v>152</v>
      </c>
      <c r="X215" t="s">
        <v>152</v>
      </c>
      <c r="Y215" t="s">
        <v>152</v>
      </c>
      <c r="Z215">
        <v>72.387</v>
      </c>
      <c r="AA215">
        <v>55.981999999999999</v>
      </c>
      <c r="AB215">
        <v>56.308</v>
      </c>
      <c r="AC215">
        <v>53.554000000000002</v>
      </c>
      <c r="AD215">
        <v>53.744</v>
      </c>
      <c r="AE215">
        <v>48.576000000000001</v>
      </c>
      <c r="AF215">
        <v>43.061</v>
      </c>
      <c r="AG215">
        <v>36.283000000000001</v>
      </c>
      <c r="AH215">
        <v>33.152000000000001</v>
      </c>
      <c r="AI215">
        <v>26.547999999999998</v>
      </c>
      <c r="AJ215">
        <v>26.577000000000002</v>
      </c>
      <c r="AK215">
        <v>30.552</v>
      </c>
      <c r="AL215">
        <v>28.890999999999998</v>
      </c>
      <c r="AM215">
        <v>25.148</v>
      </c>
      <c r="AN215">
        <v>32.073999999999998</v>
      </c>
      <c r="AO215">
        <v>28.367000000000001</v>
      </c>
      <c r="AP215">
        <v>28.777000000000001</v>
      </c>
      <c r="AQ215">
        <v>30.821999999999999</v>
      </c>
      <c r="AR215" s="2">
        <v>27.988</v>
      </c>
      <c r="AS215" s="2">
        <v>36.472999999999999</v>
      </c>
      <c r="AT215" s="2">
        <v>40.729999999999997</v>
      </c>
      <c r="AU215" s="2">
        <v>42.255000000000003</v>
      </c>
      <c r="AV215">
        <v>40.055999999999997</v>
      </c>
      <c r="AW215">
        <v>37.808</v>
      </c>
      <c r="AX215">
        <v>35.783000000000001</v>
      </c>
      <c r="AY215">
        <v>33.93</v>
      </c>
      <c r="AZ215">
        <v>32.228000000000002</v>
      </c>
      <c r="BA215">
        <v>2020</v>
      </c>
    </row>
    <row r="216" spans="1:53" hidden="1">
      <c r="A216" t="s">
        <v>237</v>
      </c>
      <c r="B216" t="s">
        <v>181</v>
      </c>
      <c r="C216" t="s">
        <v>144</v>
      </c>
    </row>
    <row r="217" spans="1:53" hidden="1">
      <c r="A217" t="s">
        <v>237</v>
      </c>
      <c r="B217" t="s">
        <v>180</v>
      </c>
      <c r="C217" t="s">
        <v>178</v>
      </c>
      <c r="E217" t="s">
        <v>242</v>
      </c>
      <c r="F217" t="s">
        <v>152</v>
      </c>
      <c r="G217" t="s">
        <v>152</v>
      </c>
      <c r="H217" t="s">
        <v>152</v>
      </c>
      <c r="I217" t="s">
        <v>152</v>
      </c>
      <c r="J217" t="s">
        <v>152</v>
      </c>
      <c r="K217" t="s">
        <v>152</v>
      </c>
      <c r="L217" t="s">
        <v>152</v>
      </c>
      <c r="M217" t="s">
        <v>152</v>
      </c>
      <c r="N217" t="s">
        <v>152</v>
      </c>
      <c r="O217" t="s">
        <v>152</v>
      </c>
      <c r="P217" t="s">
        <v>152</v>
      </c>
      <c r="Q217" t="s">
        <v>152</v>
      </c>
      <c r="R217" t="s">
        <v>152</v>
      </c>
      <c r="S217" t="s">
        <v>152</v>
      </c>
      <c r="T217" t="s">
        <v>152</v>
      </c>
      <c r="U217" t="s">
        <v>152</v>
      </c>
      <c r="V217" t="s">
        <v>152</v>
      </c>
      <c r="W217" t="s">
        <v>152</v>
      </c>
      <c r="X217" t="s">
        <v>152</v>
      </c>
      <c r="Y217" t="s">
        <v>152</v>
      </c>
      <c r="Z217">
        <v>65.658000000000001</v>
      </c>
      <c r="AA217">
        <v>65.180999999999997</v>
      </c>
      <c r="AB217">
        <v>65.003</v>
      </c>
      <c r="AC217">
        <v>65.424000000000007</v>
      </c>
      <c r="AD217">
        <v>65.775000000000006</v>
      </c>
      <c r="AE217">
        <v>68.114999999999995</v>
      </c>
      <c r="AF217">
        <v>71.003</v>
      </c>
      <c r="AG217">
        <v>73.147000000000006</v>
      </c>
      <c r="AH217">
        <v>80.411000000000001</v>
      </c>
      <c r="AI217">
        <v>84.177000000000007</v>
      </c>
      <c r="AJ217">
        <v>85.096999999999994</v>
      </c>
      <c r="AK217">
        <v>87.337999999999994</v>
      </c>
      <c r="AL217">
        <v>92.087999999999994</v>
      </c>
      <c r="AM217">
        <v>94.707999999999998</v>
      </c>
      <c r="AN217">
        <v>98.460999999999999</v>
      </c>
      <c r="AO217">
        <v>100.626</v>
      </c>
      <c r="AP217">
        <v>99.281999999999996</v>
      </c>
      <c r="AQ217">
        <v>100.373</v>
      </c>
      <c r="AR217" s="2">
        <v>102.334</v>
      </c>
      <c r="AS217" s="2">
        <v>102.958</v>
      </c>
      <c r="AT217" s="2">
        <v>103.65900000000001</v>
      </c>
      <c r="AU217" s="2">
        <v>104.69499999999999</v>
      </c>
      <c r="AV217">
        <v>105.742</v>
      </c>
      <c r="AW217">
        <v>107.328</v>
      </c>
      <c r="AX217">
        <v>109.47499999999999</v>
      </c>
      <c r="AY217">
        <v>111.664</v>
      </c>
      <c r="AZ217">
        <v>113.898</v>
      </c>
      <c r="BA217">
        <v>2019</v>
      </c>
    </row>
    <row r="218" spans="1:53" hidden="1">
      <c r="A218" t="s">
        <v>237</v>
      </c>
      <c r="B218" t="s">
        <v>180</v>
      </c>
      <c r="C218" t="s">
        <v>170</v>
      </c>
      <c r="E218" t="s">
        <v>179</v>
      </c>
      <c r="F218" t="s">
        <v>152</v>
      </c>
      <c r="G218" t="s">
        <v>152</v>
      </c>
      <c r="H218" t="s">
        <v>152</v>
      </c>
      <c r="I218" t="s">
        <v>152</v>
      </c>
      <c r="J218" t="s">
        <v>152</v>
      </c>
      <c r="K218" t="s">
        <v>152</v>
      </c>
      <c r="L218" t="s">
        <v>152</v>
      </c>
      <c r="M218" t="s">
        <v>152</v>
      </c>
      <c r="N218" t="s">
        <v>152</v>
      </c>
      <c r="O218" t="s">
        <v>152</v>
      </c>
      <c r="P218" t="s">
        <v>152</v>
      </c>
      <c r="Q218" t="s">
        <v>152</v>
      </c>
      <c r="R218" t="s">
        <v>152</v>
      </c>
      <c r="S218" t="s">
        <v>152</v>
      </c>
      <c r="T218" t="s">
        <v>152</v>
      </c>
      <c r="U218" t="s">
        <v>152</v>
      </c>
      <c r="V218" t="s">
        <v>152</v>
      </c>
      <c r="W218" t="s">
        <v>152</v>
      </c>
      <c r="X218" t="s">
        <v>152</v>
      </c>
      <c r="Y218" t="s">
        <v>152</v>
      </c>
      <c r="Z218" t="s">
        <v>152</v>
      </c>
      <c r="AA218">
        <v>-0.72599999999999998</v>
      </c>
      <c r="AB218">
        <v>-0.27300000000000002</v>
      </c>
      <c r="AC218">
        <v>0.64700000000000002</v>
      </c>
      <c r="AD218">
        <v>0.53700000000000003</v>
      </c>
      <c r="AE218">
        <v>3.5579999999999998</v>
      </c>
      <c r="AF218">
        <v>4.2389999999999999</v>
      </c>
      <c r="AG218">
        <v>3.02</v>
      </c>
      <c r="AH218">
        <v>9.9309999999999992</v>
      </c>
      <c r="AI218">
        <v>4.6829999999999998</v>
      </c>
      <c r="AJ218">
        <v>1.0940000000000001</v>
      </c>
      <c r="AK218">
        <v>2.633</v>
      </c>
      <c r="AL218">
        <v>5.4390000000000001</v>
      </c>
      <c r="AM218">
        <v>2.8450000000000002</v>
      </c>
      <c r="AN218">
        <v>3.9620000000000002</v>
      </c>
      <c r="AO218">
        <v>2.1989999999999998</v>
      </c>
      <c r="AP218">
        <v>-1.3360000000000001</v>
      </c>
      <c r="AQ218">
        <v>1.1000000000000001</v>
      </c>
      <c r="AR218" s="2">
        <v>1.954</v>
      </c>
      <c r="AS218" s="2">
        <v>0.60899999999999999</v>
      </c>
      <c r="AT218" s="2">
        <v>0.68100000000000005</v>
      </c>
      <c r="AU218" s="2">
        <v>1</v>
      </c>
      <c r="AV218">
        <v>1</v>
      </c>
      <c r="AW218">
        <v>1.5</v>
      </c>
      <c r="AX218">
        <v>2</v>
      </c>
      <c r="AY218">
        <v>2</v>
      </c>
      <c r="AZ218">
        <v>2</v>
      </c>
      <c r="BA218">
        <v>2019</v>
      </c>
    </row>
    <row r="219" spans="1:53" hidden="1">
      <c r="A219" t="s">
        <v>237</v>
      </c>
      <c r="B219" t="s">
        <v>176</v>
      </c>
      <c r="C219" t="s">
        <v>178</v>
      </c>
      <c r="E219" t="s">
        <v>242</v>
      </c>
      <c r="F219" t="s">
        <v>152</v>
      </c>
      <c r="G219" t="s">
        <v>152</v>
      </c>
      <c r="H219" t="s">
        <v>152</v>
      </c>
      <c r="I219" t="s">
        <v>152</v>
      </c>
      <c r="J219" t="s">
        <v>152</v>
      </c>
      <c r="K219" t="s">
        <v>152</v>
      </c>
      <c r="L219" t="s">
        <v>152</v>
      </c>
      <c r="M219" t="s">
        <v>152</v>
      </c>
      <c r="N219" t="s">
        <v>152</v>
      </c>
      <c r="O219" t="s">
        <v>152</v>
      </c>
      <c r="P219" t="s">
        <v>152</v>
      </c>
      <c r="Q219" t="s">
        <v>152</v>
      </c>
      <c r="R219" t="s">
        <v>152</v>
      </c>
      <c r="S219" t="s">
        <v>152</v>
      </c>
      <c r="T219" t="s">
        <v>152</v>
      </c>
      <c r="U219" t="s">
        <v>152</v>
      </c>
      <c r="V219" t="s">
        <v>152</v>
      </c>
      <c r="W219" t="s">
        <v>152</v>
      </c>
      <c r="X219" t="s">
        <v>152</v>
      </c>
      <c r="Y219" t="s">
        <v>152</v>
      </c>
      <c r="Z219">
        <v>66.48</v>
      </c>
      <c r="AA219">
        <v>64.902000000000001</v>
      </c>
      <c r="AB219">
        <v>65.126000000000005</v>
      </c>
      <c r="AC219">
        <v>65.575999999999993</v>
      </c>
      <c r="AD219">
        <v>66.117000000000004</v>
      </c>
      <c r="AE219">
        <v>69.563999999999993</v>
      </c>
      <c r="AF219">
        <v>72.28</v>
      </c>
      <c r="AG219">
        <v>74.174999999999997</v>
      </c>
      <c r="AH219">
        <v>86.61</v>
      </c>
      <c r="AI219">
        <v>84.471999999999994</v>
      </c>
      <c r="AJ219">
        <v>85.549000000000007</v>
      </c>
      <c r="AK219">
        <v>90.747</v>
      </c>
      <c r="AL219">
        <v>92.257999999999996</v>
      </c>
      <c r="AM219">
        <v>95.674000000000007</v>
      </c>
      <c r="AN219">
        <v>99.347999999999999</v>
      </c>
      <c r="AO219">
        <v>99.644999999999996</v>
      </c>
      <c r="AP219">
        <v>100</v>
      </c>
      <c r="AQ219">
        <v>100.657</v>
      </c>
      <c r="AR219" s="2">
        <v>103.322</v>
      </c>
      <c r="AS219" s="2">
        <v>102.935</v>
      </c>
      <c r="AT219" s="2">
        <v>103.505</v>
      </c>
      <c r="AU219" s="2">
        <v>104.54</v>
      </c>
      <c r="AV219">
        <v>105.586</v>
      </c>
      <c r="AW219">
        <v>107.17</v>
      </c>
      <c r="AX219">
        <v>109.313</v>
      </c>
      <c r="AY219">
        <v>111.499</v>
      </c>
      <c r="AZ219">
        <v>113.729</v>
      </c>
      <c r="BA219">
        <v>2019</v>
      </c>
    </row>
    <row r="220" spans="1:53" hidden="1">
      <c r="A220" t="s">
        <v>237</v>
      </c>
      <c r="B220" t="s">
        <v>176</v>
      </c>
      <c r="C220" t="s">
        <v>170</v>
      </c>
      <c r="E220" t="s">
        <v>175</v>
      </c>
      <c r="F220" t="s">
        <v>152</v>
      </c>
      <c r="G220" t="s">
        <v>152</v>
      </c>
      <c r="H220" t="s">
        <v>152</v>
      </c>
      <c r="I220" t="s">
        <v>152</v>
      </c>
      <c r="J220" t="s">
        <v>152</v>
      </c>
      <c r="K220" t="s">
        <v>152</v>
      </c>
      <c r="L220" t="s">
        <v>152</v>
      </c>
      <c r="M220" t="s">
        <v>152</v>
      </c>
      <c r="N220" t="s">
        <v>152</v>
      </c>
      <c r="O220" t="s">
        <v>152</v>
      </c>
      <c r="P220" t="s">
        <v>152</v>
      </c>
      <c r="Q220" t="s">
        <v>152</v>
      </c>
      <c r="R220" t="s">
        <v>152</v>
      </c>
      <c r="S220" t="s">
        <v>152</v>
      </c>
      <c r="T220" t="s">
        <v>152</v>
      </c>
      <c r="U220" t="s">
        <v>152</v>
      </c>
      <c r="V220" t="s">
        <v>152</v>
      </c>
      <c r="W220" t="s">
        <v>152</v>
      </c>
      <c r="X220" t="s">
        <v>152</v>
      </c>
      <c r="Y220" t="s">
        <v>152</v>
      </c>
      <c r="Z220" t="s">
        <v>152</v>
      </c>
      <c r="AA220">
        <v>-2.3740000000000001</v>
      </c>
      <c r="AB220">
        <v>0.34599999999999997</v>
      </c>
      <c r="AC220">
        <v>0.69099999999999995</v>
      </c>
      <c r="AD220">
        <v>0.82399999999999995</v>
      </c>
      <c r="AE220">
        <v>5.2140000000000004</v>
      </c>
      <c r="AF220">
        <v>3.9039999999999999</v>
      </c>
      <c r="AG220">
        <v>2.621</v>
      </c>
      <c r="AH220">
        <v>16.763999999999999</v>
      </c>
      <c r="AI220">
        <v>-2.468</v>
      </c>
      <c r="AJ220">
        <v>1.274</v>
      </c>
      <c r="AK220">
        <v>6.0759999999999996</v>
      </c>
      <c r="AL220">
        <v>1.665</v>
      </c>
      <c r="AM220">
        <v>3.7029999999999998</v>
      </c>
      <c r="AN220">
        <v>3.839</v>
      </c>
      <c r="AO220">
        <v>0.29899999999999999</v>
      </c>
      <c r="AP220">
        <v>0.35599999999999998</v>
      </c>
      <c r="AQ220">
        <v>0.65700000000000003</v>
      </c>
      <c r="AR220" s="2">
        <v>2.6469999999999998</v>
      </c>
      <c r="AS220" s="2">
        <v>-0.374</v>
      </c>
      <c r="AT220" s="2">
        <v>0.55400000000000005</v>
      </c>
      <c r="AU220" s="2">
        <v>1</v>
      </c>
      <c r="AV220">
        <v>1</v>
      </c>
      <c r="AW220">
        <v>1.5</v>
      </c>
      <c r="AX220">
        <v>2</v>
      </c>
      <c r="AY220">
        <v>2</v>
      </c>
      <c r="AZ220">
        <v>2</v>
      </c>
      <c r="BA220">
        <v>2019</v>
      </c>
    </row>
    <row r="221" spans="1:53" hidden="1">
      <c r="A221" t="s">
        <v>237</v>
      </c>
      <c r="B221" t="s">
        <v>174</v>
      </c>
      <c r="C221" t="s">
        <v>170</v>
      </c>
      <c r="E221" t="s">
        <v>241</v>
      </c>
      <c r="F221" t="s">
        <v>152</v>
      </c>
      <c r="G221" t="s">
        <v>152</v>
      </c>
      <c r="H221" t="s">
        <v>152</v>
      </c>
      <c r="I221" t="s">
        <v>152</v>
      </c>
      <c r="J221" t="s">
        <v>152</v>
      </c>
      <c r="K221" t="s">
        <v>152</v>
      </c>
      <c r="L221" t="s">
        <v>152</v>
      </c>
      <c r="M221" t="s">
        <v>152</v>
      </c>
      <c r="N221" t="s">
        <v>152</v>
      </c>
      <c r="O221" t="s">
        <v>152</v>
      </c>
      <c r="P221" t="s">
        <v>152</v>
      </c>
      <c r="Q221" t="s">
        <v>152</v>
      </c>
      <c r="R221" t="s">
        <v>152</v>
      </c>
      <c r="S221" t="s">
        <v>152</v>
      </c>
      <c r="T221" t="s">
        <v>152</v>
      </c>
      <c r="U221" t="s">
        <v>152</v>
      </c>
      <c r="V221" t="s">
        <v>152</v>
      </c>
      <c r="W221" t="s">
        <v>152</v>
      </c>
      <c r="X221" t="s">
        <v>152</v>
      </c>
      <c r="Y221" t="s">
        <v>152</v>
      </c>
      <c r="Z221" t="s">
        <v>152</v>
      </c>
      <c r="AA221">
        <v>-17.850000000000001</v>
      </c>
      <c r="AB221">
        <v>-1.7170000000000001</v>
      </c>
      <c r="AC221">
        <v>-13.513</v>
      </c>
      <c r="AD221">
        <v>9.1270000000000007</v>
      </c>
      <c r="AE221">
        <v>-7.7169999999999996</v>
      </c>
      <c r="AF221">
        <v>-3.0470000000000002</v>
      </c>
      <c r="AG221">
        <v>-10.802</v>
      </c>
      <c r="AH221">
        <v>-4.3209999999999997</v>
      </c>
      <c r="AI221">
        <v>-1.756</v>
      </c>
      <c r="AJ221">
        <v>-4.016</v>
      </c>
      <c r="AK221">
        <v>1.5329999999999999</v>
      </c>
      <c r="AL221">
        <v>14.257999999999999</v>
      </c>
      <c r="AM221">
        <v>2.65</v>
      </c>
      <c r="AN221">
        <v>17.241</v>
      </c>
      <c r="AO221">
        <v>14.72</v>
      </c>
      <c r="AP221">
        <v>6.7809999999999997</v>
      </c>
      <c r="AQ221">
        <v>-5.0990000000000002</v>
      </c>
      <c r="AR221" s="2">
        <v>-11.343999999999999</v>
      </c>
      <c r="AS221" s="2">
        <v>9.9169999999999998</v>
      </c>
      <c r="AT221" s="2">
        <v>6.4429999999999996</v>
      </c>
      <c r="AU221" s="2">
        <v>-32.83</v>
      </c>
      <c r="AV221">
        <v>14.349</v>
      </c>
      <c r="AW221">
        <v>18.248000000000001</v>
      </c>
      <c r="AX221">
        <v>2.7970000000000002</v>
      </c>
      <c r="AY221">
        <v>3.097</v>
      </c>
      <c r="AZ221">
        <v>1.5289999999999999</v>
      </c>
      <c r="BA221">
        <v>2020</v>
      </c>
    </row>
    <row r="222" spans="1:53" hidden="1">
      <c r="A222" t="s">
        <v>237</v>
      </c>
      <c r="B222" t="s">
        <v>173</v>
      </c>
      <c r="C222" t="s">
        <v>170</v>
      </c>
      <c r="E222" t="s">
        <v>241</v>
      </c>
      <c r="F222" t="s">
        <v>152</v>
      </c>
      <c r="G222" t="s">
        <v>152</v>
      </c>
      <c r="H222" t="s">
        <v>152</v>
      </c>
      <c r="I222" t="s">
        <v>152</v>
      </c>
      <c r="J222" t="s">
        <v>152</v>
      </c>
      <c r="K222" t="s">
        <v>152</v>
      </c>
      <c r="L222" t="s">
        <v>152</v>
      </c>
      <c r="M222" t="s">
        <v>152</v>
      </c>
      <c r="N222" t="s">
        <v>152</v>
      </c>
      <c r="O222" t="s">
        <v>152</v>
      </c>
      <c r="P222" t="s">
        <v>152</v>
      </c>
      <c r="Q222" t="s">
        <v>152</v>
      </c>
      <c r="R222" t="s">
        <v>152</v>
      </c>
      <c r="S222" t="s">
        <v>152</v>
      </c>
      <c r="T222" t="s">
        <v>152</v>
      </c>
      <c r="U222" t="s">
        <v>152</v>
      </c>
      <c r="V222" t="s">
        <v>152</v>
      </c>
      <c r="W222" t="s">
        <v>152</v>
      </c>
      <c r="X222" t="s">
        <v>152</v>
      </c>
      <c r="Y222" t="s">
        <v>152</v>
      </c>
      <c r="Z222" t="s">
        <v>152</v>
      </c>
      <c r="AA222">
        <v>-21.170999999999999</v>
      </c>
      <c r="AB222">
        <v>-4.3789999999999996</v>
      </c>
      <c r="AC222">
        <v>-13.436999999999999</v>
      </c>
      <c r="AD222">
        <v>10.554</v>
      </c>
      <c r="AE222">
        <v>-11.935</v>
      </c>
      <c r="AF222">
        <v>-7.1920000000000002</v>
      </c>
      <c r="AG222">
        <v>-14.749000000000001</v>
      </c>
      <c r="AH222">
        <v>-10.475</v>
      </c>
      <c r="AI222">
        <v>2.83</v>
      </c>
      <c r="AJ222">
        <v>-5.3479999999999999</v>
      </c>
      <c r="AK222">
        <v>1.0669999999999999</v>
      </c>
      <c r="AL222">
        <v>10.851000000000001</v>
      </c>
      <c r="AM222">
        <v>6.6059999999999999</v>
      </c>
      <c r="AN222">
        <v>26.443999999999999</v>
      </c>
      <c r="AO222">
        <v>15.534000000000001</v>
      </c>
      <c r="AP222">
        <v>6.8890000000000002</v>
      </c>
      <c r="AQ222">
        <v>-7.8239999999999998</v>
      </c>
      <c r="AR222" s="2">
        <v>-13.641</v>
      </c>
      <c r="AS222" s="2">
        <v>11.792</v>
      </c>
      <c r="AT222" s="2">
        <v>15.233000000000001</v>
      </c>
      <c r="AU222" s="2">
        <v>-32.713000000000001</v>
      </c>
      <c r="AV222">
        <v>18.628</v>
      </c>
      <c r="AW222">
        <v>16.116</v>
      </c>
      <c r="AX222">
        <v>2.9649999999999999</v>
      </c>
      <c r="AY222">
        <v>3.7530000000000001</v>
      </c>
      <c r="AZ222">
        <v>1.7090000000000001</v>
      </c>
      <c r="BA222">
        <v>2020</v>
      </c>
    </row>
    <row r="223" spans="1:53" hidden="1">
      <c r="A223" t="s">
        <v>237</v>
      </c>
      <c r="B223" t="s">
        <v>172</v>
      </c>
      <c r="C223" t="s">
        <v>170</v>
      </c>
      <c r="E223" t="s">
        <v>241</v>
      </c>
      <c r="F223" t="s">
        <v>152</v>
      </c>
      <c r="G223" t="s">
        <v>152</v>
      </c>
      <c r="H223" t="s">
        <v>152</v>
      </c>
      <c r="I223" t="s">
        <v>152</v>
      </c>
      <c r="J223" t="s">
        <v>152</v>
      </c>
      <c r="K223" t="s">
        <v>152</v>
      </c>
      <c r="L223" t="s">
        <v>152</v>
      </c>
      <c r="M223" t="s">
        <v>152</v>
      </c>
      <c r="N223" t="s">
        <v>152</v>
      </c>
      <c r="O223" t="s">
        <v>152</v>
      </c>
      <c r="P223" t="s">
        <v>152</v>
      </c>
      <c r="Q223" t="s">
        <v>152</v>
      </c>
      <c r="R223" t="s">
        <v>152</v>
      </c>
      <c r="S223" t="s">
        <v>152</v>
      </c>
      <c r="T223" t="s">
        <v>152</v>
      </c>
      <c r="U223" t="s">
        <v>152</v>
      </c>
      <c r="V223" t="s">
        <v>152</v>
      </c>
      <c r="W223" t="s">
        <v>152</v>
      </c>
      <c r="X223" t="s">
        <v>152</v>
      </c>
      <c r="Y223" t="s">
        <v>152</v>
      </c>
      <c r="Z223" t="s">
        <v>152</v>
      </c>
      <c r="AA223">
        <v>16.899999999999999</v>
      </c>
      <c r="AB223">
        <v>6.9340000000000002</v>
      </c>
      <c r="AC223">
        <v>-20.099</v>
      </c>
      <c r="AD223">
        <v>3.0219999999999998</v>
      </c>
      <c r="AE223">
        <v>13.853999999999999</v>
      </c>
      <c r="AF223">
        <v>0.755</v>
      </c>
      <c r="AG223">
        <v>-0.45</v>
      </c>
      <c r="AH223">
        <v>-3.1819999999999999</v>
      </c>
      <c r="AI223">
        <v>-11.865</v>
      </c>
      <c r="AJ223">
        <v>3.117</v>
      </c>
      <c r="AK223">
        <v>15.112</v>
      </c>
      <c r="AL223">
        <v>11.532999999999999</v>
      </c>
      <c r="AM223">
        <v>1.9339999999999999</v>
      </c>
      <c r="AN223">
        <v>8.6630000000000003</v>
      </c>
      <c r="AO223">
        <v>14.398</v>
      </c>
      <c r="AP223">
        <v>-2.7959999999999998</v>
      </c>
      <c r="AQ223">
        <v>-10.276999999999999</v>
      </c>
      <c r="AR223" s="2">
        <v>-8.7810000000000006</v>
      </c>
      <c r="AS223" s="2">
        <v>-12.352</v>
      </c>
      <c r="AT223" s="2">
        <v>-42.895000000000003</v>
      </c>
      <c r="AU223" s="2">
        <v>-72.174000000000007</v>
      </c>
      <c r="AV223">
        <v>200.87299999999999</v>
      </c>
      <c r="AW223">
        <v>112.361</v>
      </c>
      <c r="AX223">
        <v>4.5540000000000003</v>
      </c>
      <c r="AY223">
        <v>1.651</v>
      </c>
      <c r="AZ223">
        <v>1.7250000000000001</v>
      </c>
      <c r="BA223">
        <v>2020</v>
      </c>
    </row>
    <row r="224" spans="1:53" hidden="1">
      <c r="A224" t="s">
        <v>237</v>
      </c>
      <c r="B224" t="s">
        <v>171</v>
      </c>
      <c r="C224" t="s">
        <v>170</v>
      </c>
      <c r="E224" t="s">
        <v>241</v>
      </c>
      <c r="F224" t="s">
        <v>152</v>
      </c>
      <c r="G224" t="s">
        <v>152</v>
      </c>
      <c r="H224" t="s">
        <v>152</v>
      </c>
      <c r="I224" t="s">
        <v>152</v>
      </c>
      <c r="J224" t="s">
        <v>152</v>
      </c>
      <c r="K224" t="s">
        <v>152</v>
      </c>
      <c r="L224" t="s">
        <v>152</v>
      </c>
      <c r="M224" t="s">
        <v>152</v>
      </c>
      <c r="N224" t="s">
        <v>152</v>
      </c>
      <c r="O224" t="s">
        <v>152</v>
      </c>
      <c r="P224" t="s">
        <v>152</v>
      </c>
      <c r="Q224" t="s">
        <v>152</v>
      </c>
      <c r="R224" t="s">
        <v>152</v>
      </c>
      <c r="S224" t="s">
        <v>152</v>
      </c>
      <c r="T224" t="s">
        <v>152</v>
      </c>
      <c r="U224" t="s">
        <v>152</v>
      </c>
      <c r="V224" t="s">
        <v>152</v>
      </c>
      <c r="W224" t="s">
        <v>152</v>
      </c>
      <c r="X224" t="s">
        <v>152</v>
      </c>
      <c r="Y224" t="s">
        <v>152</v>
      </c>
      <c r="Z224" t="s">
        <v>152</v>
      </c>
      <c r="AA224">
        <v>95.477000000000004</v>
      </c>
      <c r="AB224">
        <v>30.353000000000002</v>
      </c>
      <c r="AC224">
        <v>-52.901000000000003</v>
      </c>
      <c r="AD224">
        <v>-30.678000000000001</v>
      </c>
      <c r="AE224">
        <v>17.257999999999999</v>
      </c>
      <c r="AF224">
        <v>6.1459999999999999</v>
      </c>
      <c r="AG224">
        <v>-32.408999999999999</v>
      </c>
      <c r="AH224">
        <v>-15.705</v>
      </c>
      <c r="AI224">
        <v>-6.7220000000000004</v>
      </c>
      <c r="AJ224">
        <v>0.245</v>
      </c>
      <c r="AK224">
        <v>-15.385999999999999</v>
      </c>
      <c r="AL224">
        <v>21.015000000000001</v>
      </c>
      <c r="AM224">
        <v>-3.51</v>
      </c>
      <c r="AN224">
        <v>8.6080000000000005</v>
      </c>
      <c r="AO224">
        <v>22.459</v>
      </c>
      <c r="AP224">
        <v>4.484</v>
      </c>
      <c r="AQ224">
        <v>0.47599999999999998</v>
      </c>
      <c r="AR224" s="2">
        <v>-10.225</v>
      </c>
      <c r="AS224" s="2">
        <v>-12.587</v>
      </c>
      <c r="AT224" s="2">
        <v>-54.975000000000001</v>
      </c>
      <c r="AU224" s="2">
        <v>22.847000000000001</v>
      </c>
      <c r="AV224">
        <v>18.193000000000001</v>
      </c>
      <c r="AW224">
        <v>41.545000000000002</v>
      </c>
      <c r="AX224">
        <v>0.96699999999999997</v>
      </c>
      <c r="AY224">
        <v>0.24</v>
      </c>
      <c r="AZ224">
        <v>0.442</v>
      </c>
      <c r="BA224">
        <v>2020</v>
      </c>
    </row>
    <row r="225" spans="1:53" hidden="1">
      <c r="A225" t="s">
        <v>237</v>
      </c>
      <c r="B225" t="s">
        <v>169</v>
      </c>
      <c r="C225" t="s">
        <v>168</v>
      </c>
    </row>
    <row r="226" spans="1:53" hidden="1">
      <c r="A226" t="s">
        <v>237</v>
      </c>
      <c r="B226" t="s">
        <v>167</v>
      </c>
      <c r="C226" t="s">
        <v>166</v>
      </c>
      <c r="D226" t="s">
        <v>165</v>
      </c>
      <c r="E226" t="s">
        <v>240</v>
      </c>
      <c r="F226" t="s">
        <v>152</v>
      </c>
      <c r="G226" t="s">
        <v>152</v>
      </c>
      <c r="H226" t="s">
        <v>152</v>
      </c>
      <c r="I226" t="s">
        <v>152</v>
      </c>
      <c r="J226" t="s">
        <v>152</v>
      </c>
      <c r="K226" t="s">
        <v>152</v>
      </c>
      <c r="L226" t="s">
        <v>152</v>
      </c>
      <c r="M226" t="s">
        <v>152</v>
      </c>
      <c r="N226" t="s">
        <v>152</v>
      </c>
      <c r="O226" t="s">
        <v>152</v>
      </c>
      <c r="P226" t="s">
        <v>152</v>
      </c>
      <c r="Q226" t="s">
        <v>152</v>
      </c>
      <c r="R226" t="s">
        <v>152</v>
      </c>
      <c r="S226" t="s">
        <v>152</v>
      </c>
      <c r="T226" t="s">
        <v>152</v>
      </c>
      <c r="U226" t="s">
        <v>152</v>
      </c>
      <c r="V226" t="s">
        <v>152</v>
      </c>
      <c r="W226" t="s">
        <v>152</v>
      </c>
      <c r="X226" t="s">
        <v>152</v>
      </c>
      <c r="Y226" t="s">
        <v>152</v>
      </c>
      <c r="Z226">
        <v>1.9E-2</v>
      </c>
      <c r="AA226">
        <v>1.9E-2</v>
      </c>
      <c r="AB226">
        <v>1.9E-2</v>
      </c>
      <c r="AC226">
        <v>0.02</v>
      </c>
      <c r="AD226">
        <v>0.02</v>
      </c>
      <c r="AE226">
        <v>0.02</v>
      </c>
      <c r="AF226">
        <v>0.02</v>
      </c>
      <c r="AG226">
        <v>1.9E-2</v>
      </c>
      <c r="AH226">
        <v>1.9E-2</v>
      </c>
      <c r="AI226">
        <v>1.9E-2</v>
      </c>
      <c r="AJ226">
        <v>1.7999999999999999E-2</v>
      </c>
      <c r="AK226">
        <v>1.7999999999999999E-2</v>
      </c>
      <c r="AL226">
        <v>1.7999999999999999E-2</v>
      </c>
      <c r="AM226">
        <v>1.7000000000000001E-2</v>
      </c>
      <c r="AN226">
        <v>1.7000000000000001E-2</v>
      </c>
      <c r="AO226">
        <v>1.7999999999999999E-2</v>
      </c>
      <c r="AP226">
        <v>1.7999999999999999E-2</v>
      </c>
      <c r="AQ226">
        <v>1.7999999999999999E-2</v>
      </c>
      <c r="AR226" s="2">
        <v>1.7999999999999999E-2</v>
      </c>
      <c r="AS226" s="2">
        <v>1.7000000000000001E-2</v>
      </c>
      <c r="AT226" s="2">
        <v>1.7000000000000001E-2</v>
      </c>
      <c r="AU226" s="2">
        <v>1.7999999999999999E-2</v>
      </c>
      <c r="AV226">
        <v>1.7999999999999999E-2</v>
      </c>
      <c r="AW226">
        <v>1.7999999999999999E-2</v>
      </c>
      <c r="AX226">
        <v>1.7999999999999999E-2</v>
      </c>
      <c r="AY226">
        <v>1.7999999999999999E-2</v>
      </c>
      <c r="AZ226">
        <v>1.9E-2</v>
      </c>
      <c r="BA226">
        <v>2020</v>
      </c>
    </row>
    <row r="227" spans="1:53" hidden="1">
      <c r="A227" t="s">
        <v>237</v>
      </c>
      <c r="B227" t="s">
        <v>163</v>
      </c>
      <c r="C227" t="s">
        <v>150</v>
      </c>
      <c r="D227" t="s">
        <v>147</v>
      </c>
      <c r="E227" t="s">
        <v>239</v>
      </c>
      <c r="F227" t="s">
        <v>152</v>
      </c>
      <c r="G227" t="s">
        <v>152</v>
      </c>
      <c r="H227" t="s">
        <v>152</v>
      </c>
      <c r="I227" t="s">
        <v>152</v>
      </c>
      <c r="J227" t="s">
        <v>152</v>
      </c>
      <c r="K227" t="s">
        <v>152</v>
      </c>
      <c r="L227" t="s">
        <v>152</v>
      </c>
      <c r="M227" t="s">
        <v>152</v>
      </c>
      <c r="N227" t="s">
        <v>152</v>
      </c>
      <c r="O227" t="s">
        <v>152</v>
      </c>
      <c r="P227" t="s">
        <v>152</v>
      </c>
      <c r="Q227" t="s">
        <v>152</v>
      </c>
      <c r="R227" t="s">
        <v>152</v>
      </c>
      <c r="S227" t="s">
        <v>152</v>
      </c>
      <c r="T227" t="s">
        <v>152</v>
      </c>
      <c r="U227" t="s">
        <v>152</v>
      </c>
      <c r="V227" t="s">
        <v>152</v>
      </c>
      <c r="W227" t="s">
        <v>152</v>
      </c>
      <c r="X227" t="s">
        <v>152</v>
      </c>
      <c r="Y227" t="s">
        <v>152</v>
      </c>
      <c r="Z227">
        <v>6.5000000000000002E-2</v>
      </c>
      <c r="AA227">
        <v>5.2999999999999999E-2</v>
      </c>
      <c r="AB227">
        <v>5.8000000000000003E-2</v>
      </c>
      <c r="AC227">
        <v>7.0000000000000007E-2</v>
      </c>
      <c r="AD227">
        <v>7.2999999999999995E-2</v>
      </c>
      <c r="AE227">
        <v>7.6999999999999999E-2</v>
      </c>
      <c r="AF227">
        <v>8.6999999999999994E-2</v>
      </c>
      <c r="AG227">
        <v>9.1999999999999998E-2</v>
      </c>
      <c r="AH227">
        <v>8.5000000000000006E-2</v>
      </c>
      <c r="AI227">
        <v>7.5999999999999998E-2</v>
      </c>
      <c r="AJ227">
        <v>8.5999999999999993E-2</v>
      </c>
      <c r="AK227">
        <v>8.6999999999999994E-2</v>
      </c>
      <c r="AL227">
        <v>9.5000000000000001E-2</v>
      </c>
      <c r="AM227">
        <v>9.1999999999999998E-2</v>
      </c>
      <c r="AN227">
        <v>0.107</v>
      </c>
      <c r="AO227">
        <v>0.115</v>
      </c>
      <c r="AP227">
        <v>0.125</v>
      </c>
      <c r="AQ227">
        <v>0.115</v>
      </c>
      <c r="AR227" s="2">
        <v>0.127</v>
      </c>
      <c r="AS227" s="2">
        <v>0.11899999999999999</v>
      </c>
      <c r="AT227" s="2">
        <v>0.122</v>
      </c>
      <c r="AU227" s="2">
        <v>9.4E-2</v>
      </c>
      <c r="AV227">
        <v>0.10299999999999999</v>
      </c>
      <c r="AW227">
        <v>0.115</v>
      </c>
      <c r="AX227">
        <v>0.125</v>
      </c>
      <c r="AY227">
        <v>0.129</v>
      </c>
      <c r="AZ227">
        <v>0.13600000000000001</v>
      </c>
      <c r="BA227">
        <v>2019</v>
      </c>
    </row>
    <row r="228" spans="1:53" hidden="1">
      <c r="A228" t="s">
        <v>237</v>
      </c>
      <c r="B228" t="s">
        <v>163</v>
      </c>
      <c r="C228" t="s">
        <v>144</v>
      </c>
      <c r="E228" t="s">
        <v>162</v>
      </c>
      <c r="F228" t="s">
        <v>152</v>
      </c>
      <c r="G228" t="s">
        <v>152</v>
      </c>
      <c r="H228" t="s">
        <v>152</v>
      </c>
      <c r="I228" t="s">
        <v>152</v>
      </c>
      <c r="J228" t="s">
        <v>152</v>
      </c>
      <c r="K228" t="s">
        <v>152</v>
      </c>
      <c r="L228" t="s">
        <v>152</v>
      </c>
      <c r="M228" t="s">
        <v>152</v>
      </c>
      <c r="N228" t="s">
        <v>152</v>
      </c>
      <c r="O228" t="s">
        <v>152</v>
      </c>
      <c r="P228" t="s">
        <v>152</v>
      </c>
      <c r="Q228" t="s">
        <v>152</v>
      </c>
      <c r="R228" t="s">
        <v>152</v>
      </c>
      <c r="S228" t="s">
        <v>152</v>
      </c>
      <c r="T228" t="s">
        <v>152</v>
      </c>
      <c r="U228" t="s">
        <v>152</v>
      </c>
      <c r="V228" t="s">
        <v>152</v>
      </c>
      <c r="W228" t="s">
        <v>152</v>
      </c>
      <c r="X228" t="s">
        <v>152</v>
      </c>
      <c r="Y228" t="s">
        <v>152</v>
      </c>
      <c r="Z228">
        <v>43.933</v>
      </c>
      <c r="AA228">
        <v>34.085999999999999</v>
      </c>
      <c r="AB228">
        <v>35.954999999999998</v>
      </c>
      <c r="AC228">
        <v>45.347000000000001</v>
      </c>
      <c r="AD228">
        <v>44.125</v>
      </c>
      <c r="AE228">
        <v>41.973999999999997</v>
      </c>
      <c r="AF228">
        <v>45.790999999999997</v>
      </c>
      <c r="AG228">
        <v>47.508000000000003</v>
      </c>
      <c r="AH228">
        <v>43.451000000000001</v>
      </c>
      <c r="AI228">
        <v>41.68</v>
      </c>
      <c r="AJ228">
        <v>46.93</v>
      </c>
      <c r="AK228">
        <v>45.055999999999997</v>
      </c>
      <c r="AL228">
        <v>44.752000000000002</v>
      </c>
      <c r="AM228">
        <v>41.084000000000003</v>
      </c>
      <c r="AN228">
        <v>43.887</v>
      </c>
      <c r="AO228">
        <v>39.637999999999998</v>
      </c>
      <c r="AP228">
        <v>41.573999999999998</v>
      </c>
      <c r="AQ228">
        <v>40.070999999999998</v>
      </c>
      <c r="AR228" s="2">
        <v>44.262</v>
      </c>
      <c r="AS228" s="2">
        <v>43.420999999999999</v>
      </c>
      <c r="AT228" s="2">
        <v>47.582000000000001</v>
      </c>
      <c r="AU228" s="2">
        <v>45.021000000000001</v>
      </c>
      <c r="AV228">
        <v>42.642000000000003</v>
      </c>
      <c r="AW228">
        <v>40.805</v>
      </c>
      <c r="AX228">
        <v>41.859000000000002</v>
      </c>
      <c r="AY228">
        <v>41.298999999999999</v>
      </c>
      <c r="AZ228">
        <v>41.76</v>
      </c>
      <c r="BA228">
        <v>2019</v>
      </c>
    </row>
    <row r="229" spans="1:53" hidden="1">
      <c r="A229" t="s">
        <v>237</v>
      </c>
      <c r="B229" t="s">
        <v>161</v>
      </c>
      <c r="C229" t="s">
        <v>150</v>
      </c>
      <c r="D229" t="s">
        <v>147</v>
      </c>
      <c r="E229" t="s">
        <v>239</v>
      </c>
      <c r="F229" t="s">
        <v>152</v>
      </c>
      <c r="G229" t="s">
        <v>152</v>
      </c>
      <c r="H229" t="s">
        <v>152</v>
      </c>
      <c r="I229" t="s">
        <v>152</v>
      </c>
      <c r="J229" t="s">
        <v>152</v>
      </c>
      <c r="K229" t="s">
        <v>152</v>
      </c>
      <c r="L229" t="s">
        <v>152</v>
      </c>
      <c r="M229" t="s">
        <v>152</v>
      </c>
      <c r="N229" t="s">
        <v>152</v>
      </c>
      <c r="O229" t="s">
        <v>152</v>
      </c>
      <c r="P229" t="s">
        <v>152</v>
      </c>
      <c r="Q229" t="s">
        <v>152</v>
      </c>
      <c r="R229" t="s">
        <v>152</v>
      </c>
      <c r="S229" t="s">
        <v>152</v>
      </c>
      <c r="T229" t="s">
        <v>152</v>
      </c>
      <c r="U229" t="s">
        <v>152</v>
      </c>
      <c r="V229" t="s">
        <v>152</v>
      </c>
      <c r="W229" t="s">
        <v>152</v>
      </c>
      <c r="X229" t="s">
        <v>152</v>
      </c>
      <c r="Y229" t="s">
        <v>152</v>
      </c>
      <c r="Z229">
        <v>8.4000000000000005E-2</v>
      </c>
      <c r="AA229">
        <v>7.9000000000000001E-2</v>
      </c>
      <c r="AB229">
        <v>7.9000000000000001E-2</v>
      </c>
      <c r="AC229">
        <v>7.2999999999999995E-2</v>
      </c>
      <c r="AD229">
        <v>8.1000000000000003E-2</v>
      </c>
      <c r="AE229">
        <v>7.3999999999999996E-2</v>
      </c>
      <c r="AF229">
        <v>8.6999999999999994E-2</v>
      </c>
      <c r="AG229">
        <v>9.6000000000000002E-2</v>
      </c>
      <c r="AH229">
        <v>8.7999999999999995E-2</v>
      </c>
      <c r="AI229">
        <v>7.8E-2</v>
      </c>
      <c r="AJ229">
        <v>8.7999999999999995E-2</v>
      </c>
      <c r="AK229">
        <v>8.5000000000000006E-2</v>
      </c>
      <c r="AL229">
        <v>9.2999999999999999E-2</v>
      </c>
      <c r="AM229">
        <v>0.09</v>
      </c>
      <c r="AN229">
        <v>9.8000000000000004E-2</v>
      </c>
      <c r="AO229">
        <v>0.1</v>
      </c>
      <c r="AP229">
        <v>0.114</v>
      </c>
      <c r="AQ229">
        <v>0.10100000000000001</v>
      </c>
      <c r="AR229" s="2">
        <v>0.109</v>
      </c>
      <c r="AS229" s="2">
        <v>0.12</v>
      </c>
      <c r="AT229" s="2">
        <v>0.14599999999999999</v>
      </c>
      <c r="AU229" s="2">
        <v>0.14399999999999999</v>
      </c>
      <c r="AV229">
        <v>0.14199999999999999</v>
      </c>
      <c r="AW229">
        <v>0.126</v>
      </c>
      <c r="AX229">
        <v>0.127</v>
      </c>
      <c r="AY229">
        <v>0.129</v>
      </c>
      <c r="AZ229">
        <v>0.129</v>
      </c>
      <c r="BA229">
        <v>2019</v>
      </c>
    </row>
    <row r="230" spans="1:53">
      <c r="A230" t="s">
        <v>237</v>
      </c>
      <c r="B230" t="s">
        <v>161</v>
      </c>
      <c r="C230" t="s">
        <v>144</v>
      </c>
      <c r="E230" t="s">
        <v>160</v>
      </c>
      <c r="F230" t="s">
        <v>152</v>
      </c>
      <c r="G230" t="s">
        <v>152</v>
      </c>
      <c r="H230" t="s">
        <v>152</v>
      </c>
      <c r="I230" t="s">
        <v>152</v>
      </c>
      <c r="J230" t="s">
        <v>152</v>
      </c>
      <c r="K230" t="s">
        <v>152</v>
      </c>
      <c r="L230" t="s">
        <v>152</v>
      </c>
      <c r="M230" t="s">
        <v>152</v>
      </c>
      <c r="N230" t="s">
        <v>152</v>
      </c>
      <c r="O230" t="s">
        <v>152</v>
      </c>
      <c r="P230" t="s">
        <v>152</v>
      </c>
      <c r="Q230" t="s">
        <v>152</v>
      </c>
      <c r="R230" t="s">
        <v>152</v>
      </c>
      <c r="S230" t="s">
        <v>152</v>
      </c>
      <c r="T230" t="s">
        <v>152</v>
      </c>
      <c r="U230" t="s">
        <v>152</v>
      </c>
      <c r="V230" t="s">
        <v>152</v>
      </c>
      <c r="W230" t="s">
        <v>152</v>
      </c>
      <c r="X230" t="s">
        <v>152</v>
      </c>
      <c r="Y230" t="s">
        <v>152</v>
      </c>
      <c r="Z230">
        <v>56.143000000000001</v>
      </c>
      <c r="AA230">
        <v>50.862000000000002</v>
      </c>
      <c r="AB230">
        <v>48.688000000000002</v>
      </c>
      <c r="AC230">
        <v>47.564999999999998</v>
      </c>
      <c r="AD230">
        <v>48.988999999999997</v>
      </c>
      <c r="AE230">
        <v>40.359000000000002</v>
      </c>
      <c r="AF230">
        <v>45.65</v>
      </c>
      <c r="AG230">
        <v>49.609000000000002</v>
      </c>
      <c r="AH230">
        <v>45.19</v>
      </c>
      <c r="AI230">
        <v>42.558</v>
      </c>
      <c r="AJ230">
        <v>47.912999999999997</v>
      </c>
      <c r="AK230">
        <v>43.76</v>
      </c>
      <c r="AL230">
        <v>43.732999999999997</v>
      </c>
      <c r="AM230">
        <v>40.337000000000003</v>
      </c>
      <c r="AN230">
        <v>40.277000000000001</v>
      </c>
      <c r="AO230">
        <v>34.658000000000001</v>
      </c>
      <c r="AP230">
        <v>38.018999999999998</v>
      </c>
      <c r="AQ230">
        <v>35.264000000000003</v>
      </c>
      <c r="AR230" s="2">
        <v>38.036000000000001</v>
      </c>
      <c r="AS230" s="2">
        <v>43.79</v>
      </c>
      <c r="AT230" s="2">
        <v>56.720999999999997</v>
      </c>
      <c r="AU230" s="2">
        <v>69.066000000000003</v>
      </c>
      <c r="AV230">
        <v>58.771999999999998</v>
      </c>
      <c r="AW230">
        <v>44.55</v>
      </c>
      <c r="AX230">
        <v>42.691000000000003</v>
      </c>
      <c r="AY230">
        <v>41.393999999999998</v>
      </c>
      <c r="AZ230">
        <v>39.710999999999999</v>
      </c>
      <c r="BA230">
        <v>2019</v>
      </c>
    </row>
    <row r="231" spans="1:53" hidden="1">
      <c r="A231" t="s">
        <v>237</v>
      </c>
      <c r="B231" t="s">
        <v>159</v>
      </c>
      <c r="C231" t="s">
        <v>150</v>
      </c>
      <c r="D231" t="s">
        <v>147</v>
      </c>
      <c r="E231" t="s">
        <v>239</v>
      </c>
      <c r="F231" t="s">
        <v>152</v>
      </c>
      <c r="G231" t="s">
        <v>152</v>
      </c>
      <c r="H231" t="s">
        <v>152</v>
      </c>
      <c r="I231" t="s">
        <v>152</v>
      </c>
      <c r="J231" t="s">
        <v>152</v>
      </c>
      <c r="K231" t="s">
        <v>152</v>
      </c>
      <c r="L231" t="s">
        <v>152</v>
      </c>
      <c r="M231" t="s">
        <v>152</v>
      </c>
      <c r="N231" t="s">
        <v>152</v>
      </c>
      <c r="O231" t="s">
        <v>152</v>
      </c>
      <c r="P231" t="s">
        <v>152</v>
      </c>
      <c r="Q231" t="s">
        <v>152</v>
      </c>
      <c r="R231" t="s">
        <v>152</v>
      </c>
      <c r="S231" t="s">
        <v>152</v>
      </c>
      <c r="T231" t="s">
        <v>152</v>
      </c>
      <c r="U231" t="s">
        <v>152</v>
      </c>
      <c r="V231" t="s">
        <v>152</v>
      </c>
      <c r="W231" t="s">
        <v>152</v>
      </c>
      <c r="X231" t="s">
        <v>152</v>
      </c>
      <c r="Y231" t="s">
        <v>152</v>
      </c>
      <c r="Z231">
        <v>-1.7999999999999999E-2</v>
      </c>
      <c r="AA231">
        <v>-2.5999999999999999E-2</v>
      </c>
      <c r="AB231">
        <v>-2.1000000000000001E-2</v>
      </c>
      <c r="AC231">
        <v>-3.0000000000000001E-3</v>
      </c>
      <c r="AD231">
        <v>-8.0000000000000002E-3</v>
      </c>
      <c r="AE231">
        <v>3.0000000000000001E-3</v>
      </c>
      <c r="AF231" t="s">
        <v>203</v>
      </c>
      <c r="AG231">
        <v>-4.0000000000000001E-3</v>
      </c>
      <c r="AH231">
        <v>-3.0000000000000001E-3</v>
      </c>
      <c r="AI231">
        <v>-2E-3</v>
      </c>
      <c r="AJ231">
        <v>-2E-3</v>
      </c>
      <c r="AK231">
        <v>3.0000000000000001E-3</v>
      </c>
      <c r="AL231">
        <v>2E-3</v>
      </c>
      <c r="AM231">
        <v>2E-3</v>
      </c>
      <c r="AN231">
        <v>8.9999999999999993E-3</v>
      </c>
      <c r="AO231">
        <v>1.4E-2</v>
      </c>
      <c r="AP231">
        <v>1.0999999999999999E-2</v>
      </c>
      <c r="AQ231">
        <v>1.4E-2</v>
      </c>
      <c r="AR231" s="2">
        <v>1.7999999999999999E-2</v>
      </c>
      <c r="AS231" s="2">
        <v>-1E-3</v>
      </c>
      <c r="AT231" s="2">
        <v>-2.3E-2</v>
      </c>
      <c r="AU231" s="2">
        <v>-0.05</v>
      </c>
      <c r="AV231">
        <v>-3.9E-2</v>
      </c>
      <c r="AW231">
        <v>-1.0999999999999999E-2</v>
      </c>
      <c r="AX231">
        <v>-2E-3</v>
      </c>
      <c r="AY231" t="s">
        <v>203</v>
      </c>
      <c r="AZ231">
        <v>7.0000000000000001E-3</v>
      </c>
      <c r="BA231">
        <v>2019</v>
      </c>
    </row>
    <row r="232" spans="1:53" hidden="1">
      <c r="A232" t="s">
        <v>237</v>
      </c>
      <c r="B232" t="s">
        <v>159</v>
      </c>
      <c r="C232" t="s">
        <v>144</v>
      </c>
      <c r="E232" t="s">
        <v>158</v>
      </c>
      <c r="F232" t="s">
        <v>152</v>
      </c>
      <c r="G232" t="s">
        <v>152</v>
      </c>
      <c r="H232" t="s">
        <v>152</v>
      </c>
      <c r="I232" t="s">
        <v>152</v>
      </c>
      <c r="J232" t="s">
        <v>152</v>
      </c>
      <c r="K232" t="s">
        <v>152</v>
      </c>
      <c r="L232" t="s">
        <v>152</v>
      </c>
      <c r="M232" t="s">
        <v>152</v>
      </c>
      <c r="N232" t="s">
        <v>152</v>
      </c>
      <c r="O232" t="s">
        <v>152</v>
      </c>
      <c r="P232" t="s">
        <v>152</v>
      </c>
      <c r="Q232" t="s">
        <v>152</v>
      </c>
      <c r="R232" t="s">
        <v>152</v>
      </c>
      <c r="S232" t="s">
        <v>152</v>
      </c>
      <c r="T232" t="s">
        <v>152</v>
      </c>
      <c r="U232" t="s">
        <v>152</v>
      </c>
      <c r="V232" t="s">
        <v>152</v>
      </c>
      <c r="W232" t="s">
        <v>152</v>
      </c>
      <c r="X232" t="s">
        <v>152</v>
      </c>
      <c r="Y232" t="s">
        <v>152</v>
      </c>
      <c r="Z232">
        <v>-12.211</v>
      </c>
      <c r="AA232">
        <v>-16.776</v>
      </c>
      <c r="AB232">
        <v>-12.731999999999999</v>
      </c>
      <c r="AC232">
        <v>-2.2189999999999999</v>
      </c>
      <c r="AD232">
        <v>-4.8639999999999999</v>
      </c>
      <c r="AE232">
        <v>1.6160000000000001</v>
      </c>
      <c r="AF232">
        <v>0.14099999999999999</v>
      </c>
      <c r="AG232">
        <v>-2.1019999999999999</v>
      </c>
      <c r="AH232">
        <v>-1.7390000000000001</v>
      </c>
      <c r="AI232">
        <v>-0.878</v>
      </c>
      <c r="AJ232">
        <v>-0.98199999999999998</v>
      </c>
      <c r="AK232">
        <v>1.2969999999999999</v>
      </c>
      <c r="AL232">
        <v>1.018</v>
      </c>
      <c r="AM232">
        <v>0.747</v>
      </c>
      <c r="AN232">
        <v>3.6110000000000002</v>
      </c>
      <c r="AO232">
        <v>4.9800000000000004</v>
      </c>
      <c r="AP232">
        <v>3.5550000000000002</v>
      </c>
      <c r="AQ232">
        <v>4.8070000000000004</v>
      </c>
      <c r="AR232" s="2">
        <v>6.226</v>
      </c>
      <c r="AS232" s="2">
        <v>-0.36899999999999999</v>
      </c>
      <c r="AT232" s="2">
        <v>-9.1389999999999993</v>
      </c>
      <c r="AU232" s="2">
        <v>-24.045000000000002</v>
      </c>
      <c r="AV232">
        <v>-16.13</v>
      </c>
      <c r="AW232">
        <v>-3.7440000000000002</v>
      </c>
      <c r="AX232">
        <v>-0.83199999999999996</v>
      </c>
      <c r="AY232">
        <v>-9.4E-2</v>
      </c>
      <c r="AZ232">
        <v>2.0489999999999999</v>
      </c>
      <c r="BA232">
        <v>2019</v>
      </c>
    </row>
    <row r="233" spans="1:53" hidden="1">
      <c r="A233" t="s">
        <v>237</v>
      </c>
      <c r="B233" t="s">
        <v>157</v>
      </c>
      <c r="C233" t="s">
        <v>150</v>
      </c>
      <c r="D233" t="s">
        <v>147</v>
      </c>
    </row>
    <row r="234" spans="1:53" hidden="1">
      <c r="A234" t="s">
        <v>237</v>
      </c>
      <c r="B234" t="s">
        <v>157</v>
      </c>
      <c r="C234" t="s">
        <v>144</v>
      </c>
    </row>
    <row r="235" spans="1:53" hidden="1">
      <c r="A235" t="s">
        <v>237</v>
      </c>
      <c r="B235" t="s">
        <v>155</v>
      </c>
      <c r="C235" t="s">
        <v>150</v>
      </c>
      <c r="D235" t="s">
        <v>147</v>
      </c>
    </row>
    <row r="236" spans="1:53" hidden="1">
      <c r="A236" t="s">
        <v>237</v>
      </c>
      <c r="B236" t="s">
        <v>155</v>
      </c>
      <c r="C236" t="s">
        <v>144</v>
      </c>
    </row>
    <row r="237" spans="1:53" hidden="1">
      <c r="A237" t="s">
        <v>237</v>
      </c>
      <c r="B237" t="s">
        <v>154</v>
      </c>
      <c r="C237" t="s">
        <v>150</v>
      </c>
      <c r="D237" t="s">
        <v>147</v>
      </c>
    </row>
    <row r="238" spans="1:53" hidden="1">
      <c r="A238" t="s">
        <v>237</v>
      </c>
      <c r="B238" t="s">
        <v>154</v>
      </c>
      <c r="C238" t="s">
        <v>144</v>
      </c>
    </row>
    <row r="239" spans="1:53" hidden="1">
      <c r="A239" t="s">
        <v>237</v>
      </c>
      <c r="B239" t="s">
        <v>151</v>
      </c>
      <c r="C239" t="s">
        <v>150</v>
      </c>
      <c r="D239" t="s">
        <v>147</v>
      </c>
      <c r="E239" t="s">
        <v>239</v>
      </c>
      <c r="F239" t="s">
        <v>152</v>
      </c>
      <c r="G239" t="s">
        <v>152</v>
      </c>
      <c r="H239" t="s">
        <v>152</v>
      </c>
      <c r="I239" t="s">
        <v>152</v>
      </c>
      <c r="J239" t="s">
        <v>152</v>
      </c>
      <c r="K239" t="s">
        <v>152</v>
      </c>
      <c r="L239" t="s">
        <v>152</v>
      </c>
      <c r="M239" t="s">
        <v>152</v>
      </c>
      <c r="N239" t="s">
        <v>152</v>
      </c>
      <c r="O239" t="s">
        <v>152</v>
      </c>
      <c r="P239" t="s">
        <v>152</v>
      </c>
      <c r="Q239" t="s">
        <v>152</v>
      </c>
      <c r="R239" t="s">
        <v>152</v>
      </c>
      <c r="S239" t="s">
        <v>152</v>
      </c>
      <c r="T239" t="s">
        <v>152</v>
      </c>
      <c r="U239" t="s">
        <v>152</v>
      </c>
      <c r="V239" t="s">
        <v>152</v>
      </c>
      <c r="W239" t="s">
        <v>152</v>
      </c>
      <c r="X239" t="s">
        <v>152</v>
      </c>
      <c r="Y239" t="s">
        <v>152</v>
      </c>
      <c r="Z239">
        <v>0.14899999999999999</v>
      </c>
      <c r="AA239">
        <v>0.156</v>
      </c>
      <c r="AB239">
        <v>0.16200000000000001</v>
      </c>
      <c r="AC239">
        <v>0.154</v>
      </c>
      <c r="AD239">
        <v>0.16500000000000001</v>
      </c>
      <c r="AE239">
        <v>0.184</v>
      </c>
      <c r="AF239">
        <v>0.19</v>
      </c>
      <c r="AG239">
        <v>0.19400000000000001</v>
      </c>
      <c r="AH239">
        <v>0.19500000000000001</v>
      </c>
      <c r="AI239">
        <v>0.183</v>
      </c>
      <c r="AJ239">
        <v>0.183</v>
      </c>
      <c r="AK239">
        <v>0.19400000000000001</v>
      </c>
      <c r="AL239">
        <v>0.21199999999999999</v>
      </c>
      <c r="AM239">
        <v>0.224</v>
      </c>
      <c r="AN239">
        <v>0.24299999999999999</v>
      </c>
      <c r="AO239">
        <v>0.28999999999999998</v>
      </c>
      <c r="AP239">
        <v>0.3</v>
      </c>
      <c r="AQ239">
        <v>0.28699999999999998</v>
      </c>
      <c r="AR239" s="2">
        <v>0.28599999999999998</v>
      </c>
      <c r="AS239" s="2">
        <v>0.27500000000000002</v>
      </c>
      <c r="AT239" s="2">
        <v>0.25700000000000001</v>
      </c>
      <c r="AU239" s="2">
        <v>0.20799999999999999</v>
      </c>
      <c r="AV239">
        <v>0.24199999999999999</v>
      </c>
      <c r="AW239">
        <v>0.28199999999999997</v>
      </c>
      <c r="AX239">
        <v>0.29799999999999999</v>
      </c>
      <c r="AY239">
        <v>0.312</v>
      </c>
      <c r="AZ239">
        <v>0.32500000000000001</v>
      </c>
      <c r="BA239">
        <v>2019</v>
      </c>
    </row>
    <row r="240" spans="1:53" hidden="1">
      <c r="A240" t="s">
        <v>237</v>
      </c>
      <c r="B240" t="s">
        <v>145</v>
      </c>
      <c r="C240" t="s">
        <v>148</v>
      </c>
      <c r="D240" t="s">
        <v>147</v>
      </c>
      <c r="E240" t="s">
        <v>238</v>
      </c>
      <c r="F240" t="s">
        <v>152</v>
      </c>
      <c r="G240" t="s">
        <v>152</v>
      </c>
      <c r="H240" t="s">
        <v>152</v>
      </c>
      <c r="I240" t="s">
        <v>152</v>
      </c>
      <c r="J240" t="s">
        <v>152</v>
      </c>
      <c r="K240" t="s">
        <v>152</v>
      </c>
      <c r="L240" t="s">
        <v>152</v>
      </c>
      <c r="M240" t="s">
        <v>152</v>
      </c>
      <c r="N240" t="s">
        <v>152</v>
      </c>
      <c r="O240" t="s">
        <v>152</v>
      </c>
      <c r="P240" t="s">
        <v>152</v>
      </c>
      <c r="Q240" t="s">
        <v>152</v>
      </c>
      <c r="R240" t="s">
        <v>152</v>
      </c>
      <c r="S240" t="s">
        <v>152</v>
      </c>
      <c r="T240" t="s">
        <v>152</v>
      </c>
      <c r="U240" t="s">
        <v>152</v>
      </c>
      <c r="V240" t="s">
        <v>152</v>
      </c>
      <c r="W240" t="s">
        <v>152</v>
      </c>
      <c r="X240" t="s">
        <v>152</v>
      </c>
      <c r="Y240" t="s">
        <v>152</v>
      </c>
      <c r="Z240">
        <v>-7.3999999999999996E-2</v>
      </c>
      <c r="AA240">
        <v>-5.0999999999999997E-2</v>
      </c>
      <c r="AB240">
        <v>-4.7E-2</v>
      </c>
      <c r="AC240">
        <v>-0.04</v>
      </c>
      <c r="AD240">
        <v>-5.3999999999999999E-2</v>
      </c>
      <c r="AE240">
        <v>-4.7E-2</v>
      </c>
      <c r="AF240">
        <v>-5.0999999999999997E-2</v>
      </c>
      <c r="AG240">
        <v>-3.9E-2</v>
      </c>
      <c r="AH240">
        <v>-4.2000000000000003E-2</v>
      </c>
      <c r="AI240">
        <v>-2.1000000000000001E-2</v>
      </c>
      <c r="AJ240">
        <v>-1.7999999999999999E-2</v>
      </c>
      <c r="AK240">
        <v>-2.5999999999999999E-2</v>
      </c>
      <c r="AL240">
        <v>-3.4000000000000002E-2</v>
      </c>
      <c r="AM240">
        <v>-3.4000000000000002E-2</v>
      </c>
      <c r="AN240">
        <v>-4.8000000000000001E-2</v>
      </c>
      <c r="AO240">
        <v>-2.7E-2</v>
      </c>
      <c r="AP240">
        <v>-4.1000000000000002E-2</v>
      </c>
      <c r="AQ240">
        <v>-5.6000000000000001E-2</v>
      </c>
      <c r="AR240" s="2">
        <v>-4.4999999999999998E-2</v>
      </c>
      <c r="AS240" s="2">
        <v>-8.6999999999999994E-2</v>
      </c>
      <c r="AT240" s="2">
        <v>-0.11700000000000001</v>
      </c>
      <c r="AU240" s="2">
        <v>-0.124</v>
      </c>
      <c r="AV240">
        <v>-0.106</v>
      </c>
      <c r="AW240">
        <v>-7.6999999999999999E-2</v>
      </c>
      <c r="AX240">
        <v>-7.9000000000000001E-2</v>
      </c>
      <c r="AY240">
        <v>-8.2000000000000003E-2</v>
      </c>
      <c r="AZ240">
        <v>-8.3000000000000004E-2</v>
      </c>
      <c r="BA240">
        <v>2020</v>
      </c>
    </row>
    <row r="241" spans="1:53" hidden="1">
      <c r="A241" t="s">
        <v>237</v>
      </c>
      <c r="B241" t="s">
        <v>145</v>
      </c>
      <c r="C241" t="s">
        <v>144</v>
      </c>
      <c r="E241" t="s">
        <v>143</v>
      </c>
      <c r="F241" t="s">
        <v>152</v>
      </c>
      <c r="G241" t="s">
        <v>152</v>
      </c>
      <c r="H241" t="s">
        <v>152</v>
      </c>
      <c r="I241" t="s">
        <v>152</v>
      </c>
      <c r="J241" t="s">
        <v>152</v>
      </c>
      <c r="K241" t="s">
        <v>152</v>
      </c>
      <c r="L241" t="s">
        <v>152</v>
      </c>
      <c r="M241" t="s">
        <v>152</v>
      </c>
      <c r="N241" t="s">
        <v>152</v>
      </c>
      <c r="O241" t="s">
        <v>152</v>
      </c>
      <c r="P241" t="s">
        <v>152</v>
      </c>
      <c r="Q241" t="s">
        <v>152</v>
      </c>
      <c r="R241" t="s">
        <v>152</v>
      </c>
      <c r="S241" t="s">
        <v>152</v>
      </c>
      <c r="T241" t="s">
        <v>152</v>
      </c>
      <c r="U241" t="s">
        <v>152</v>
      </c>
      <c r="V241" t="s">
        <v>152</v>
      </c>
      <c r="W241" t="s">
        <v>152</v>
      </c>
      <c r="X241" t="s">
        <v>152</v>
      </c>
      <c r="Y241" t="s">
        <v>152</v>
      </c>
      <c r="Z241">
        <v>-49.758000000000003</v>
      </c>
      <c r="AA241">
        <v>-32.927999999999997</v>
      </c>
      <c r="AB241">
        <v>-28.652999999999999</v>
      </c>
      <c r="AC241">
        <v>-26.26</v>
      </c>
      <c r="AD241">
        <v>-33.011000000000003</v>
      </c>
      <c r="AE241">
        <v>-25.366</v>
      </c>
      <c r="AF241">
        <v>-26.739000000000001</v>
      </c>
      <c r="AG241">
        <v>-20.225000000000001</v>
      </c>
      <c r="AH241">
        <v>-21.276</v>
      </c>
      <c r="AI241">
        <v>-11.297000000000001</v>
      </c>
      <c r="AJ241">
        <v>-9.7390000000000008</v>
      </c>
      <c r="AK241">
        <v>-13.506</v>
      </c>
      <c r="AL241">
        <v>-16.177</v>
      </c>
      <c r="AM241">
        <v>-14.962</v>
      </c>
      <c r="AN241">
        <v>-19.558</v>
      </c>
      <c r="AO241">
        <v>-9.1880000000000006</v>
      </c>
      <c r="AP241">
        <v>-13.728</v>
      </c>
      <c r="AQ241">
        <v>-19.605</v>
      </c>
      <c r="AR241" s="2">
        <v>-15.89</v>
      </c>
      <c r="AS241" s="2">
        <v>-31.792000000000002</v>
      </c>
      <c r="AT241" s="2">
        <v>-45.472999999999999</v>
      </c>
      <c r="AU241" s="2">
        <v>-59.286999999999999</v>
      </c>
      <c r="AV241">
        <v>-43.959000000000003</v>
      </c>
      <c r="AW241">
        <v>-27.167000000000002</v>
      </c>
      <c r="AX241">
        <v>-26.626000000000001</v>
      </c>
      <c r="AY241">
        <v>-26.399000000000001</v>
      </c>
      <c r="AZ241">
        <v>-25.495999999999999</v>
      </c>
      <c r="BA241">
        <v>2020</v>
      </c>
    </row>
    <row r="242" spans="1:53" hidden="1">
      <c r="A242" t="s">
        <v>230</v>
      </c>
      <c r="B242" t="s">
        <v>200</v>
      </c>
      <c r="C242" t="s">
        <v>150</v>
      </c>
      <c r="D242" t="s">
        <v>147</v>
      </c>
      <c r="E242" t="s">
        <v>236</v>
      </c>
      <c r="F242">
        <v>16.263999999999999</v>
      </c>
      <c r="G242">
        <v>16.451000000000001</v>
      </c>
      <c r="H242">
        <v>16.588000000000001</v>
      </c>
      <c r="I242">
        <v>17.158000000000001</v>
      </c>
      <c r="J242">
        <v>16.989000000000001</v>
      </c>
      <c r="K242">
        <v>17.597000000000001</v>
      </c>
      <c r="L242">
        <v>18.591999999999999</v>
      </c>
      <c r="M242">
        <v>19.106000000000002</v>
      </c>
      <c r="N242">
        <v>19.661000000000001</v>
      </c>
      <c r="O242">
        <v>19.382000000000001</v>
      </c>
      <c r="P242">
        <v>18.774999999999999</v>
      </c>
      <c r="Q242">
        <v>20.571000000000002</v>
      </c>
      <c r="R242">
        <v>23.414999999999999</v>
      </c>
      <c r="S242">
        <v>26.538</v>
      </c>
      <c r="T242">
        <v>29.321999999999999</v>
      </c>
      <c r="U242">
        <v>28.311</v>
      </c>
      <c r="V242">
        <v>30.18</v>
      </c>
      <c r="W242">
        <v>28.265000000000001</v>
      </c>
      <c r="X242">
        <v>29.588999999999999</v>
      </c>
      <c r="Y242">
        <v>30.138000000000002</v>
      </c>
      <c r="Z242">
        <v>29.385999999999999</v>
      </c>
      <c r="AA242">
        <v>29.35</v>
      </c>
      <c r="AB242">
        <v>29.303000000000001</v>
      </c>
      <c r="AC242">
        <v>31.954000000000001</v>
      </c>
      <c r="AD242">
        <v>32.139000000000003</v>
      </c>
      <c r="AE242">
        <v>33.505000000000003</v>
      </c>
      <c r="AF242">
        <v>34.354999999999997</v>
      </c>
      <c r="AG242">
        <v>37.04</v>
      </c>
      <c r="AH242">
        <v>36.930999999999997</v>
      </c>
      <c r="AI242">
        <v>39.442</v>
      </c>
      <c r="AJ242">
        <v>43.436999999999998</v>
      </c>
      <c r="AK242">
        <v>43.917999999999999</v>
      </c>
      <c r="AL242">
        <v>45.963000000000001</v>
      </c>
      <c r="AM242">
        <v>47.720999999999997</v>
      </c>
      <c r="AN242">
        <v>54.185000000000002</v>
      </c>
      <c r="AO242">
        <v>57.747</v>
      </c>
      <c r="AP242">
        <v>60.918999999999997</v>
      </c>
      <c r="AQ242">
        <v>63.072000000000003</v>
      </c>
      <c r="AR242" s="2">
        <v>62.896000000000001</v>
      </c>
      <c r="AS242" s="2">
        <v>66.581999999999994</v>
      </c>
      <c r="AT242" s="2">
        <v>63.981999999999999</v>
      </c>
      <c r="AU242" s="2">
        <v>64.760000000000005</v>
      </c>
      <c r="AV242">
        <v>67.36</v>
      </c>
      <c r="AW242">
        <v>69.628</v>
      </c>
      <c r="AX242">
        <v>71.58</v>
      </c>
      <c r="AY242">
        <v>73.646000000000001</v>
      </c>
      <c r="AZ242">
        <v>75.638999999999996</v>
      </c>
      <c r="BA242">
        <v>2019</v>
      </c>
    </row>
    <row r="243" spans="1:53" hidden="1">
      <c r="A243" t="s">
        <v>230</v>
      </c>
      <c r="B243" t="s">
        <v>200</v>
      </c>
      <c r="C243" t="s">
        <v>170</v>
      </c>
      <c r="E243" t="s">
        <v>199</v>
      </c>
      <c r="F243">
        <v>-2.3090000000000002</v>
      </c>
      <c r="G243">
        <v>1.149</v>
      </c>
      <c r="H243">
        <v>0.83199999999999996</v>
      </c>
      <c r="I243">
        <v>3.4380000000000002</v>
      </c>
      <c r="J243">
        <v>-0.98299999999999998</v>
      </c>
      <c r="K243">
        <v>3.5779999999999998</v>
      </c>
      <c r="L243">
        <v>5.6539999999999999</v>
      </c>
      <c r="M243">
        <v>2.762</v>
      </c>
      <c r="N243">
        <v>2.9089999999999998</v>
      </c>
      <c r="O243">
        <v>-1.4239999999999999</v>
      </c>
      <c r="P243">
        <v>-3.1320000000000001</v>
      </c>
      <c r="Q243">
        <v>9.5679999999999996</v>
      </c>
      <c r="R243">
        <v>13.827</v>
      </c>
      <c r="S243">
        <v>13.334</v>
      </c>
      <c r="T243">
        <v>10.492000000000001</v>
      </c>
      <c r="U243">
        <v>-3.4460000000000002</v>
      </c>
      <c r="V243">
        <v>6.5990000000000002</v>
      </c>
      <c r="W243">
        <v>-6.343</v>
      </c>
      <c r="X243">
        <v>4.6820000000000004</v>
      </c>
      <c r="Y243">
        <v>1.8560000000000001</v>
      </c>
      <c r="Z243">
        <v>-2.4940000000000002</v>
      </c>
      <c r="AA243">
        <v>-0.123</v>
      </c>
      <c r="AB243">
        <v>-0.159</v>
      </c>
      <c r="AC243">
        <v>9.0459999999999994</v>
      </c>
      <c r="AD243">
        <v>0.57799999999999996</v>
      </c>
      <c r="AE243">
        <v>4.2519999999999998</v>
      </c>
      <c r="AF243">
        <v>2.5369999999999999</v>
      </c>
      <c r="AG243">
        <v>7.8150000000000004</v>
      </c>
      <c r="AH243">
        <v>-0.29599999999999999</v>
      </c>
      <c r="AI243">
        <v>6.8</v>
      </c>
      <c r="AJ243">
        <v>10.128</v>
      </c>
      <c r="AK243">
        <v>1.1080000000000001</v>
      </c>
      <c r="AL243">
        <v>4.657</v>
      </c>
      <c r="AM243">
        <v>3.8250000000000002</v>
      </c>
      <c r="AN243">
        <v>13.544</v>
      </c>
      <c r="AO243">
        <v>6.5759999999999996</v>
      </c>
      <c r="AP243">
        <v>5.492</v>
      </c>
      <c r="AQ243">
        <v>3.5350000000000001</v>
      </c>
      <c r="AR243" s="2">
        <v>-0.27900000000000003</v>
      </c>
      <c r="AS243" s="2">
        <v>5.86</v>
      </c>
      <c r="AT243" s="2">
        <v>-3.9049999999999998</v>
      </c>
      <c r="AU243" s="2">
        <v>1.2150000000000001</v>
      </c>
      <c r="AV243">
        <v>4.0149999999999997</v>
      </c>
      <c r="AW243">
        <v>3.367</v>
      </c>
      <c r="AX243">
        <v>2.8029999999999999</v>
      </c>
      <c r="AY243">
        <v>2.8860000000000001</v>
      </c>
      <c r="AZ243">
        <v>2.7069999999999999</v>
      </c>
      <c r="BA243">
        <v>2019</v>
      </c>
    </row>
    <row r="244" spans="1:53" hidden="1">
      <c r="A244" t="s">
        <v>230</v>
      </c>
      <c r="B244" t="s">
        <v>198</v>
      </c>
      <c r="C244" t="s">
        <v>150</v>
      </c>
      <c r="D244" t="s">
        <v>147</v>
      </c>
      <c r="E244" t="s">
        <v>236</v>
      </c>
      <c r="F244">
        <v>2.74</v>
      </c>
      <c r="G244">
        <v>2.6970000000000001</v>
      </c>
      <c r="H244">
        <v>2.806</v>
      </c>
      <c r="I244">
        <v>3.169</v>
      </c>
      <c r="J244">
        <v>3.1379999999999999</v>
      </c>
      <c r="K244">
        <v>3.25</v>
      </c>
      <c r="L244">
        <v>3.4340000000000002</v>
      </c>
      <c r="M244">
        <v>3.528</v>
      </c>
      <c r="N244">
        <v>4.6820000000000004</v>
      </c>
      <c r="O244">
        <v>4.4980000000000002</v>
      </c>
      <c r="P244">
        <v>4.5430000000000001</v>
      </c>
      <c r="Q244">
        <v>5.3250000000000002</v>
      </c>
      <c r="R244">
        <v>6.2370000000000001</v>
      </c>
      <c r="S244">
        <v>7.1890000000000001</v>
      </c>
      <c r="T244">
        <v>8.1679999999999993</v>
      </c>
      <c r="U244">
        <v>9.15</v>
      </c>
      <c r="V244">
        <v>10.036</v>
      </c>
      <c r="W244">
        <v>10.457000000000001</v>
      </c>
      <c r="X244">
        <v>11.526</v>
      </c>
      <c r="Y244">
        <v>13.039</v>
      </c>
      <c r="Z244">
        <v>14.38</v>
      </c>
      <c r="AA244">
        <v>15.355</v>
      </c>
      <c r="AB244">
        <v>17.087</v>
      </c>
      <c r="AC244">
        <v>19.558</v>
      </c>
      <c r="AD244">
        <v>20.234000000000002</v>
      </c>
      <c r="AE244">
        <v>22.765999999999998</v>
      </c>
      <c r="AF244">
        <v>25.539000000000001</v>
      </c>
      <c r="AG244">
        <v>28.303999999999998</v>
      </c>
      <c r="AH244">
        <v>31.512</v>
      </c>
      <c r="AI244">
        <v>32.012999999999998</v>
      </c>
      <c r="AJ244">
        <v>38.752000000000002</v>
      </c>
      <c r="AK244">
        <v>42.642000000000003</v>
      </c>
      <c r="AL244">
        <v>44.372</v>
      </c>
      <c r="AM244">
        <v>47.720999999999997</v>
      </c>
      <c r="AN244">
        <v>57.131</v>
      </c>
      <c r="AO244">
        <v>60.139000000000003</v>
      </c>
      <c r="AP244">
        <v>65.037999999999997</v>
      </c>
      <c r="AQ244">
        <v>72.522000000000006</v>
      </c>
      <c r="AR244" s="2">
        <v>79.405000000000001</v>
      </c>
      <c r="AS244" s="2">
        <v>84.108999999999995</v>
      </c>
      <c r="AT244" s="2">
        <v>81.539000000000001</v>
      </c>
      <c r="AU244" s="2">
        <v>92.686999999999998</v>
      </c>
      <c r="AV244">
        <v>99.161000000000001</v>
      </c>
      <c r="AW244">
        <v>105.10899999999999</v>
      </c>
      <c r="AX244">
        <v>110.91500000000001</v>
      </c>
      <c r="AY244">
        <v>117.333</v>
      </c>
      <c r="AZ244">
        <v>123.928</v>
      </c>
      <c r="BA244">
        <v>2019</v>
      </c>
    </row>
    <row r="245" spans="1:53" hidden="1">
      <c r="A245" t="s">
        <v>230</v>
      </c>
      <c r="B245" t="s">
        <v>198</v>
      </c>
      <c r="C245" t="s">
        <v>148</v>
      </c>
      <c r="D245" t="s">
        <v>147</v>
      </c>
      <c r="E245" t="s">
        <v>184</v>
      </c>
      <c r="F245">
        <v>4.0869999999999997</v>
      </c>
      <c r="G245">
        <v>4.0110000000000001</v>
      </c>
      <c r="H245">
        <v>3.8050000000000002</v>
      </c>
      <c r="I245">
        <v>3.7989999999999999</v>
      </c>
      <c r="J245">
        <v>3.5089999999999999</v>
      </c>
      <c r="K245">
        <v>3.25</v>
      </c>
      <c r="L245">
        <v>3.5350000000000001</v>
      </c>
      <c r="M245">
        <v>3.8849999999999998</v>
      </c>
      <c r="N245">
        <v>5.4</v>
      </c>
      <c r="O245">
        <v>5.2380000000000004</v>
      </c>
      <c r="P245">
        <v>4.7569999999999997</v>
      </c>
      <c r="Q245">
        <v>5.5960000000000001</v>
      </c>
      <c r="R245">
        <v>6.4660000000000002</v>
      </c>
      <c r="S245">
        <v>7.3490000000000002</v>
      </c>
      <c r="T245">
        <v>8.077</v>
      </c>
      <c r="U245">
        <v>7.149</v>
      </c>
      <c r="V245">
        <v>7.6079999999999997</v>
      </c>
      <c r="W245">
        <v>7.2720000000000002</v>
      </c>
      <c r="X245">
        <v>5.5579999999999998</v>
      </c>
      <c r="Y245">
        <v>5.0720000000000001</v>
      </c>
      <c r="Z245">
        <v>5.1689999999999996</v>
      </c>
      <c r="AA245">
        <v>4.5309999999999997</v>
      </c>
      <c r="AB245">
        <v>4.3869999999999996</v>
      </c>
      <c r="AC245">
        <v>5.4880000000000004</v>
      </c>
      <c r="AD245">
        <v>6.2789999999999999</v>
      </c>
      <c r="AE245">
        <v>7.3390000000000004</v>
      </c>
      <c r="AF245">
        <v>8.3550000000000004</v>
      </c>
      <c r="AG245">
        <v>9.5449999999999999</v>
      </c>
      <c r="AH245">
        <v>11.670999999999999</v>
      </c>
      <c r="AI245">
        <v>11.619</v>
      </c>
      <c r="AJ245">
        <v>14.250999999999999</v>
      </c>
      <c r="AK245">
        <v>17.984999999999999</v>
      </c>
      <c r="AL245">
        <v>21.295000000000002</v>
      </c>
      <c r="AM245">
        <v>21.260999999999999</v>
      </c>
      <c r="AN245">
        <v>23.210999999999999</v>
      </c>
      <c r="AO245">
        <v>21.722999999999999</v>
      </c>
      <c r="AP245">
        <v>20.759</v>
      </c>
      <c r="AQ245">
        <v>22.742999999999999</v>
      </c>
      <c r="AR245" s="2">
        <v>24.11</v>
      </c>
      <c r="AS245" s="2">
        <v>24.829000000000001</v>
      </c>
      <c r="AT245" s="2">
        <v>23.279</v>
      </c>
      <c r="AU245" s="2">
        <v>26.460999999999999</v>
      </c>
      <c r="AV245">
        <v>28.31</v>
      </c>
      <c r="AW245">
        <v>30.007999999999999</v>
      </c>
      <c r="AX245">
        <v>31.664999999999999</v>
      </c>
      <c r="AY245">
        <v>33.497999999999998</v>
      </c>
      <c r="AZ245">
        <v>35.381</v>
      </c>
      <c r="BA245">
        <v>2019</v>
      </c>
    </row>
    <row r="246" spans="1:53" hidden="1">
      <c r="A246" t="s">
        <v>230</v>
      </c>
      <c r="B246" t="s">
        <v>198</v>
      </c>
      <c r="C246" t="s">
        <v>191</v>
      </c>
      <c r="D246" t="s">
        <v>147</v>
      </c>
      <c r="E246" t="s">
        <v>184</v>
      </c>
      <c r="F246">
        <v>3.1789999999999998</v>
      </c>
      <c r="G246">
        <v>3.52</v>
      </c>
      <c r="H246">
        <v>3.7679999999999998</v>
      </c>
      <c r="I246">
        <v>4.05</v>
      </c>
      <c r="J246">
        <v>4.1550000000000002</v>
      </c>
      <c r="K246">
        <v>4.4400000000000004</v>
      </c>
      <c r="L246">
        <v>4.7859999999999996</v>
      </c>
      <c r="M246">
        <v>5.0389999999999997</v>
      </c>
      <c r="N246">
        <v>5.3689999999999998</v>
      </c>
      <c r="O246">
        <v>5.5</v>
      </c>
      <c r="P246">
        <v>5.5270000000000001</v>
      </c>
      <c r="Q246">
        <v>6.2610000000000001</v>
      </c>
      <c r="R246">
        <v>7.2889999999999997</v>
      </c>
      <c r="S246">
        <v>8.4570000000000007</v>
      </c>
      <c r="T246">
        <v>9.5429999999999993</v>
      </c>
      <c r="U246">
        <v>9.4079999999999995</v>
      </c>
      <c r="V246">
        <v>10.212</v>
      </c>
      <c r="W246">
        <v>9.7289999999999992</v>
      </c>
      <c r="X246">
        <v>10.298999999999999</v>
      </c>
      <c r="Y246">
        <v>10.638</v>
      </c>
      <c r="Z246">
        <v>10.608000000000001</v>
      </c>
      <c r="AA246">
        <v>10.834</v>
      </c>
      <c r="AB246">
        <v>10.984999999999999</v>
      </c>
      <c r="AC246">
        <v>12.215</v>
      </c>
      <c r="AD246">
        <v>12.616</v>
      </c>
      <c r="AE246">
        <v>13.565</v>
      </c>
      <c r="AF246">
        <v>14.337999999999999</v>
      </c>
      <c r="AG246">
        <v>15.875999999999999</v>
      </c>
      <c r="AH246">
        <v>16.132999999999999</v>
      </c>
      <c r="AI246">
        <v>17.34</v>
      </c>
      <c r="AJ246">
        <v>19.326000000000001</v>
      </c>
      <c r="AK246">
        <v>19.946000000000002</v>
      </c>
      <c r="AL246">
        <v>21.265000000000001</v>
      </c>
      <c r="AM246">
        <v>22.465</v>
      </c>
      <c r="AN246">
        <v>25.984999999999999</v>
      </c>
      <c r="AO246">
        <v>27.971</v>
      </c>
      <c r="AP246">
        <v>29.803000000000001</v>
      </c>
      <c r="AQ246">
        <v>31.442</v>
      </c>
      <c r="AR246" s="2">
        <v>32.103000000000002</v>
      </c>
      <c r="AS246" s="2">
        <v>34.591999999999999</v>
      </c>
      <c r="AT246" s="2">
        <v>33.642000000000003</v>
      </c>
      <c r="AU246" s="2">
        <v>35.277999999999999</v>
      </c>
      <c r="AV246">
        <v>37.704000000000001</v>
      </c>
      <c r="AW246">
        <v>39.901000000000003</v>
      </c>
      <c r="AX246">
        <v>41.954999999999998</v>
      </c>
      <c r="AY246">
        <v>44.103000000000002</v>
      </c>
      <c r="AZ246">
        <v>46.235999999999997</v>
      </c>
      <c r="BA246">
        <v>2019</v>
      </c>
    </row>
    <row r="247" spans="1:53" hidden="1">
      <c r="A247" t="s">
        <v>230</v>
      </c>
      <c r="B247" t="s">
        <v>197</v>
      </c>
      <c r="C247" t="s">
        <v>178</v>
      </c>
      <c r="E247" t="s">
        <v>196</v>
      </c>
      <c r="F247">
        <v>16.847999999999999</v>
      </c>
      <c r="G247">
        <v>16.393999999999998</v>
      </c>
      <c r="H247">
        <v>16.916</v>
      </c>
      <c r="I247">
        <v>18.468</v>
      </c>
      <c r="J247">
        <v>18.468</v>
      </c>
      <c r="K247">
        <v>18.468</v>
      </c>
      <c r="L247">
        <v>18.468</v>
      </c>
      <c r="M247">
        <v>18.468</v>
      </c>
      <c r="N247">
        <v>23.812999999999999</v>
      </c>
      <c r="O247">
        <v>23.21</v>
      </c>
      <c r="P247">
        <v>24.2</v>
      </c>
      <c r="Q247">
        <v>25.888000000000002</v>
      </c>
      <c r="R247">
        <v>26.638000000000002</v>
      </c>
      <c r="S247">
        <v>27.088999999999999</v>
      </c>
      <c r="T247">
        <v>27.856999999999999</v>
      </c>
      <c r="U247">
        <v>32.317</v>
      </c>
      <c r="V247">
        <v>33.253</v>
      </c>
      <c r="W247">
        <v>36.994</v>
      </c>
      <c r="X247">
        <v>38.954000000000001</v>
      </c>
      <c r="Y247">
        <v>43.265999999999998</v>
      </c>
      <c r="Z247">
        <v>48.933999999999997</v>
      </c>
      <c r="AA247">
        <v>52.317999999999998</v>
      </c>
      <c r="AB247">
        <v>58.31</v>
      </c>
      <c r="AC247">
        <v>61.206000000000003</v>
      </c>
      <c r="AD247">
        <v>62.959000000000003</v>
      </c>
      <c r="AE247">
        <v>67.947999999999993</v>
      </c>
      <c r="AF247">
        <v>74.337000000000003</v>
      </c>
      <c r="AG247">
        <v>76.415000000000006</v>
      </c>
      <c r="AH247">
        <v>85.328999999999994</v>
      </c>
      <c r="AI247">
        <v>81.165000000000006</v>
      </c>
      <c r="AJ247">
        <v>89.215000000000003</v>
      </c>
      <c r="AK247">
        <v>97.094999999999999</v>
      </c>
      <c r="AL247">
        <v>96.537000000000006</v>
      </c>
      <c r="AM247">
        <v>100</v>
      </c>
      <c r="AN247">
        <v>105.437</v>
      </c>
      <c r="AO247">
        <v>104.142</v>
      </c>
      <c r="AP247">
        <v>106.761</v>
      </c>
      <c r="AQ247">
        <v>114.982</v>
      </c>
      <c r="AR247" s="2">
        <v>126.247</v>
      </c>
      <c r="AS247" s="2">
        <v>126.324</v>
      </c>
      <c r="AT247" s="2">
        <v>127.44</v>
      </c>
      <c r="AU247" s="2">
        <v>143.124</v>
      </c>
      <c r="AV247">
        <v>147.21199999999999</v>
      </c>
      <c r="AW247">
        <v>150.958</v>
      </c>
      <c r="AX247">
        <v>154.953</v>
      </c>
      <c r="AY247">
        <v>159.321</v>
      </c>
      <c r="AZ247">
        <v>163.84100000000001</v>
      </c>
      <c r="BA247">
        <v>2019</v>
      </c>
    </row>
    <row r="248" spans="1:53" hidden="1">
      <c r="A248" t="s">
        <v>230</v>
      </c>
      <c r="B248" t="s">
        <v>195</v>
      </c>
      <c r="C248" t="s">
        <v>150</v>
      </c>
      <c r="D248" t="s">
        <v>190</v>
      </c>
      <c r="E248" t="s">
        <v>193</v>
      </c>
      <c r="F248" s="43">
        <v>5494.6260000000002</v>
      </c>
      <c r="G248" s="43">
        <v>5411.509</v>
      </c>
      <c r="H248" s="43">
        <v>5333.7389999999996</v>
      </c>
      <c r="I248" s="43">
        <v>5395.665</v>
      </c>
      <c r="J248" s="43">
        <v>5227.5280000000002</v>
      </c>
      <c r="K248" s="43">
        <v>5284.4709999999995</v>
      </c>
      <c r="L248" s="43">
        <v>5468.2939999999999</v>
      </c>
      <c r="M248" s="43">
        <v>5703.18</v>
      </c>
      <c r="N248" s="43">
        <v>5698.9830000000002</v>
      </c>
      <c r="O248" s="43">
        <v>5383.77</v>
      </c>
      <c r="P248" s="43">
        <v>4995.5739999999996</v>
      </c>
      <c r="Q248" s="43">
        <v>5308.9809999999998</v>
      </c>
      <c r="R248" s="43">
        <v>5600.7529999999997</v>
      </c>
      <c r="S248" s="43">
        <v>6188.098</v>
      </c>
      <c r="T248" s="43">
        <v>6661.8419999999996</v>
      </c>
      <c r="U248" s="43">
        <v>6263.6040000000003</v>
      </c>
      <c r="V248" s="43">
        <v>6504.5540000000001</v>
      </c>
      <c r="W248" s="43">
        <v>5937.1629999999996</v>
      </c>
      <c r="X248" s="43">
        <v>6059.7309999999998</v>
      </c>
      <c r="Y248" s="43">
        <v>6020.3810000000003</v>
      </c>
      <c r="Z248" s="43">
        <v>5728.2740000000003</v>
      </c>
      <c r="AA248" s="43">
        <v>5583.9610000000002</v>
      </c>
      <c r="AB248" s="43">
        <v>5442.3670000000002</v>
      </c>
      <c r="AC248" s="43">
        <v>5794.5259999999998</v>
      </c>
      <c r="AD248" s="43">
        <v>5691.491</v>
      </c>
      <c r="AE248" s="43">
        <v>5795.6289999999999</v>
      </c>
      <c r="AF248" s="43">
        <v>5805.74</v>
      </c>
      <c r="AG248" s="43">
        <v>6116.4269999999997</v>
      </c>
      <c r="AH248" s="43">
        <v>5960.0990000000002</v>
      </c>
      <c r="AI248" s="43">
        <v>6222.38</v>
      </c>
      <c r="AJ248" s="43">
        <v>6498.9650000000001</v>
      </c>
      <c r="AK248" s="43">
        <v>6231.8339999999998</v>
      </c>
      <c r="AL248" s="43">
        <v>6185.4709999999995</v>
      </c>
      <c r="AM248" s="43">
        <v>6285.0169999999998</v>
      </c>
      <c r="AN248" s="43">
        <v>6986.34</v>
      </c>
      <c r="AO248" s="43">
        <v>7291.509</v>
      </c>
      <c r="AP248" s="43">
        <v>7534.8469999999998</v>
      </c>
      <c r="AQ248" s="43">
        <v>7641.8069999999998</v>
      </c>
      <c r="AR248" s="45">
        <v>7464.7910000000002</v>
      </c>
      <c r="AS248" s="45">
        <v>7740.78</v>
      </c>
      <c r="AT248" s="45">
        <v>7286.58</v>
      </c>
      <c r="AU248" s="45">
        <v>7224.4620000000004</v>
      </c>
      <c r="AV248" s="43">
        <v>7360.9960000000001</v>
      </c>
      <c r="AW248" s="43">
        <v>7453.4359999999997</v>
      </c>
      <c r="AX248" s="43">
        <v>7505.8310000000001</v>
      </c>
      <c r="AY248" s="43">
        <v>7564.7240000000002</v>
      </c>
      <c r="AZ248" s="43">
        <v>7610.7629999999999</v>
      </c>
      <c r="BA248">
        <v>2019</v>
      </c>
    </row>
    <row r="249" spans="1:53" hidden="1">
      <c r="A249" t="s">
        <v>230</v>
      </c>
      <c r="B249" t="s">
        <v>195</v>
      </c>
      <c r="C249" t="s">
        <v>194</v>
      </c>
      <c r="D249" t="s">
        <v>190</v>
      </c>
      <c r="E249" t="s">
        <v>193</v>
      </c>
      <c r="F249" s="43">
        <v>2739.08</v>
      </c>
      <c r="G249" s="43">
        <v>2697.6460000000002</v>
      </c>
      <c r="H249" s="43">
        <v>2658.8780000000002</v>
      </c>
      <c r="I249" s="43">
        <v>2689.748</v>
      </c>
      <c r="J249" s="43">
        <v>2605.931</v>
      </c>
      <c r="K249" s="43">
        <v>2634.3180000000002</v>
      </c>
      <c r="L249" s="43">
        <v>2725.9540000000002</v>
      </c>
      <c r="M249" s="43">
        <v>2843.0439999999999</v>
      </c>
      <c r="N249" s="43">
        <v>2840.9520000000002</v>
      </c>
      <c r="O249" s="43">
        <v>2683.8180000000002</v>
      </c>
      <c r="P249" s="43">
        <v>2490.3020000000001</v>
      </c>
      <c r="Q249" s="43">
        <v>2646.5360000000001</v>
      </c>
      <c r="R249" s="43">
        <v>2791.9850000000001</v>
      </c>
      <c r="S249" s="43">
        <v>3084.777</v>
      </c>
      <c r="T249" s="43">
        <v>3320.9389999999999</v>
      </c>
      <c r="U249" s="43">
        <v>3122.4169999999999</v>
      </c>
      <c r="V249" s="43">
        <v>3242.5309999999999</v>
      </c>
      <c r="W249" s="43">
        <v>2959.6860000000001</v>
      </c>
      <c r="X249" s="43">
        <v>3020.7860000000001</v>
      </c>
      <c r="Y249" s="43">
        <v>3001.17</v>
      </c>
      <c r="Z249" s="43">
        <v>2855.5540000000001</v>
      </c>
      <c r="AA249" s="43">
        <v>2783.614</v>
      </c>
      <c r="AB249" s="43">
        <v>2713.029</v>
      </c>
      <c r="AC249" s="43">
        <v>2888.5810000000001</v>
      </c>
      <c r="AD249" s="43">
        <v>2837.2170000000001</v>
      </c>
      <c r="AE249" s="43">
        <v>2889.1309999999999</v>
      </c>
      <c r="AF249" s="43">
        <v>2894.1709999999998</v>
      </c>
      <c r="AG249" s="43">
        <v>3049.049</v>
      </c>
      <c r="AH249" s="43">
        <v>2971.1190000000001</v>
      </c>
      <c r="AI249" s="43">
        <v>3101.8670000000002</v>
      </c>
      <c r="AJ249" s="43">
        <v>3239.7449999999999</v>
      </c>
      <c r="AK249" s="43">
        <v>3106.5790000000002</v>
      </c>
      <c r="AL249" s="43">
        <v>3083.4670000000001</v>
      </c>
      <c r="AM249" s="43">
        <v>3133.0909999999999</v>
      </c>
      <c r="AN249" s="43">
        <v>3482.7020000000002</v>
      </c>
      <c r="AO249" s="43">
        <v>3634.8290000000002</v>
      </c>
      <c r="AP249" s="43">
        <v>3756.134</v>
      </c>
      <c r="AQ249" s="43">
        <v>3809.453</v>
      </c>
      <c r="AR249" s="45">
        <v>3721.2109999999998</v>
      </c>
      <c r="AS249" s="45">
        <v>3858.7919999999999</v>
      </c>
      <c r="AT249" s="45">
        <v>3632.3719999999998</v>
      </c>
      <c r="AU249" s="45">
        <v>3601.4059999999999</v>
      </c>
      <c r="AV249" s="43">
        <v>3669.4690000000001</v>
      </c>
      <c r="AW249" s="43">
        <v>3715.55</v>
      </c>
      <c r="AX249" s="43">
        <v>3741.6689999999999</v>
      </c>
      <c r="AY249" s="43">
        <v>3771.0279999999998</v>
      </c>
      <c r="AZ249" s="43">
        <v>3793.9780000000001</v>
      </c>
      <c r="BA249">
        <v>2019</v>
      </c>
    </row>
    <row r="250" spans="1:53" hidden="1">
      <c r="A250" t="s">
        <v>230</v>
      </c>
      <c r="B250" t="s">
        <v>192</v>
      </c>
      <c r="C250" t="s">
        <v>150</v>
      </c>
      <c r="D250" t="s">
        <v>190</v>
      </c>
      <c r="E250" t="s">
        <v>189</v>
      </c>
      <c r="F250">
        <v>925.71799999999996</v>
      </c>
      <c r="G250">
        <v>887.17</v>
      </c>
      <c r="H250">
        <v>902.25</v>
      </c>
      <c r="I250">
        <v>996.46199999999999</v>
      </c>
      <c r="J250">
        <v>965.41</v>
      </c>
      <c r="K250">
        <v>975.92700000000002</v>
      </c>
      <c r="L250" s="43">
        <v>1009.875</v>
      </c>
      <c r="M250" s="43">
        <v>1053.2529999999999</v>
      </c>
      <c r="N250" s="43">
        <v>1357.0820000000001</v>
      </c>
      <c r="O250" s="43">
        <v>1249.58</v>
      </c>
      <c r="P250" s="43">
        <v>1208.9169999999999</v>
      </c>
      <c r="Q250" s="43">
        <v>1374.367</v>
      </c>
      <c r="R250" s="43">
        <v>1491.93</v>
      </c>
      <c r="S250" s="43">
        <v>1676.3140000000001</v>
      </c>
      <c r="T250" s="43">
        <v>1855.7929999999999</v>
      </c>
      <c r="U250" s="43">
        <v>2024.2370000000001</v>
      </c>
      <c r="V250" s="43">
        <v>2162.9839999999999</v>
      </c>
      <c r="W250" s="43">
        <v>2196.4160000000002</v>
      </c>
      <c r="X250" s="43">
        <v>2360.5039999999999</v>
      </c>
      <c r="Y250" s="43">
        <v>2604.79</v>
      </c>
      <c r="Z250" s="43">
        <v>2803.069</v>
      </c>
      <c r="AA250" s="43">
        <v>2921.4079999999999</v>
      </c>
      <c r="AB250" s="43">
        <v>3173.44</v>
      </c>
      <c r="AC250" s="43">
        <v>3546.616</v>
      </c>
      <c r="AD250" s="43">
        <v>3583.2809999999999</v>
      </c>
      <c r="AE250" s="43">
        <v>3938.0059999999999</v>
      </c>
      <c r="AF250" s="43">
        <v>4315.808</v>
      </c>
      <c r="AG250" s="43">
        <v>4673.857</v>
      </c>
      <c r="AH250" s="43">
        <v>5085.6909999999998</v>
      </c>
      <c r="AI250" s="43">
        <v>5050.4250000000002</v>
      </c>
      <c r="AJ250" s="43">
        <v>5798.0379999999996</v>
      </c>
      <c r="AK250" s="43">
        <v>6050.817</v>
      </c>
      <c r="AL250" s="43">
        <v>5971.2839999999997</v>
      </c>
      <c r="AM250" s="43">
        <v>6285.0169999999998</v>
      </c>
      <c r="AN250" s="43">
        <v>7366.2139999999999</v>
      </c>
      <c r="AO250" s="43">
        <v>7593.5290000000005</v>
      </c>
      <c r="AP250" s="43">
        <v>8044.3090000000002</v>
      </c>
      <c r="AQ250" s="43">
        <v>8786.6669999999995</v>
      </c>
      <c r="AR250" s="45">
        <v>9424.0720000000001</v>
      </c>
      <c r="AS250" s="45">
        <v>9778.4279999999999</v>
      </c>
      <c r="AT250" s="45">
        <v>9286.0319999999992</v>
      </c>
      <c r="AU250" s="45">
        <v>10339.959999999999</v>
      </c>
      <c r="AV250" s="43">
        <v>10836.243</v>
      </c>
      <c r="AW250" s="43">
        <v>11251.539000000001</v>
      </c>
      <c r="AX250" s="43">
        <v>11630.503000000001</v>
      </c>
      <c r="AY250" s="43">
        <v>12052.174999999999</v>
      </c>
      <c r="AZ250" s="43">
        <v>12469.56</v>
      </c>
      <c r="BA250">
        <v>2019</v>
      </c>
    </row>
    <row r="251" spans="1:53" hidden="1">
      <c r="A251" t="s">
        <v>230</v>
      </c>
      <c r="B251" t="s">
        <v>192</v>
      </c>
      <c r="C251" t="s">
        <v>148</v>
      </c>
      <c r="D251" t="s">
        <v>190</v>
      </c>
      <c r="E251" t="s">
        <v>189</v>
      </c>
      <c r="F251" s="43">
        <v>1380.8440000000001</v>
      </c>
      <c r="G251" s="43">
        <v>1319.4079999999999</v>
      </c>
      <c r="H251" s="43">
        <v>1223.3900000000001</v>
      </c>
      <c r="I251" s="43">
        <v>1194.6579999999999</v>
      </c>
      <c r="J251" s="43">
        <v>1079.5940000000001</v>
      </c>
      <c r="K251">
        <v>975.96699999999998</v>
      </c>
      <c r="L251" s="43">
        <v>1039.809</v>
      </c>
      <c r="M251" s="43">
        <v>1159.8330000000001</v>
      </c>
      <c r="N251" s="43">
        <v>1565.1669999999999</v>
      </c>
      <c r="O251" s="43">
        <v>1455.0350000000001</v>
      </c>
      <c r="P251" s="43">
        <v>1265.8820000000001</v>
      </c>
      <c r="Q251" s="43">
        <v>1444.104</v>
      </c>
      <c r="R251" s="43">
        <v>1546.5809999999999</v>
      </c>
      <c r="S251" s="43">
        <v>1713.713</v>
      </c>
      <c r="T251" s="43">
        <v>1834.9839999999999</v>
      </c>
      <c r="U251" s="43">
        <v>1581.6310000000001</v>
      </c>
      <c r="V251" s="43">
        <v>1639.7729999999999</v>
      </c>
      <c r="W251" s="43">
        <v>1527.441</v>
      </c>
      <c r="X251" s="43">
        <v>1138.365</v>
      </c>
      <c r="Y251" s="43">
        <v>1013.232</v>
      </c>
      <c r="Z251" s="43">
        <v>1007.5170000000001</v>
      </c>
      <c r="AA251">
        <v>862.09900000000005</v>
      </c>
      <c r="AB251">
        <v>814.70100000000002</v>
      </c>
      <c r="AC251">
        <v>995.27499999999998</v>
      </c>
      <c r="AD251" s="43">
        <v>1111.943</v>
      </c>
      <c r="AE251" s="43">
        <v>1269.5260000000001</v>
      </c>
      <c r="AF251" s="43">
        <v>1411.902</v>
      </c>
      <c r="AG251" s="43">
        <v>1576.1590000000001</v>
      </c>
      <c r="AH251" s="43">
        <v>1883.527</v>
      </c>
      <c r="AI251" s="43">
        <v>1833.09</v>
      </c>
      <c r="AJ251" s="43">
        <v>2132.1849999999999</v>
      </c>
      <c r="AK251" s="43">
        <v>2552.0430000000001</v>
      </c>
      <c r="AL251" s="43">
        <v>2865.7829999999999</v>
      </c>
      <c r="AM251" s="43">
        <v>2800.1729999999998</v>
      </c>
      <c r="AN251" s="43">
        <v>2992.7109999999998</v>
      </c>
      <c r="AO251" s="43">
        <v>2742.9189999999999</v>
      </c>
      <c r="AP251" s="43">
        <v>2567.5819999999999</v>
      </c>
      <c r="AQ251" s="43">
        <v>2755.4879999999998</v>
      </c>
      <c r="AR251" s="45">
        <v>2861.4479999999999</v>
      </c>
      <c r="AS251" s="45">
        <v>2886.5889999999999</v>
      </c>
      <c r="AT251" s="45">
        <v>2651.0889999999999</v>
      </c>
      <c r="AU251" s="45">
        <v>2951.9769999999999</v>
      </c>
      <c r="AV251" s="43">
        <v>3093.6619999999998</v>
      </c>
      <c r="AW251" s="43">
        <v>3212.2249999999999</v>
      </c>
      <c r="AX251" s="43">
        <v>3320.4169999999999</v>
      </c>
      <c r="AY251" s="43">
        <v>3440.8009999999999</v>
      </c>
      <c r="AZ251" s="43">
        <v>3559.9609999999998</v>
      </c>
      <c r="BA251">
        <v>2019</v>
      </c>
    </row>
    <row r="252" spans="1:53" hidden="1">
      <c r="A252" t="s">
        <v>230</v>
      </c>
      <c r="B252" t="s">
        <v>192</v>
      </c>
      <c r="C252" t="s">
        <v>191</v>
      </c>
      <c r="D252" t="s">
        <v>190</v>
      </c>
      <c r="E252" t="s">
        <v>189</v>
      </c>
      <c r="F252" s="43">
        <v>1073.961</v>
      </c>
      <c r="G252" s="43">
        <v>1157.7829999999999</v>
      </c>
      <c r="H252" s="43">
        <v>1211.6559999999999</v>
      </c>
      <c r="I252" s="43">
        <v>1273.723</v>
      </c>
      <c r="J252" s="43">
        <v>1278.57</v>
      </c>
      <c r="K252" s="43">
        <v>1333.365</v>
      </c>
      <c r="L252" s="43">
        <v>1407.528</v>
      </c>
      <c r="M252" s="43">
        <v>1504.297</v>
      </c>
      <c r="N252" s="43">
        <v>1556.1959999999999</v>
      </c>
      <c r="O252" s="43">
        <v>1527.7729999999999</v>
      </c>
      <c r="P252" s="43">
        <v>1470.664</v>
      </c>
      <c r="Q252" s="43">
        <v>1615.789</v>
      </c>
      <c r="R252" s="43">
        <v>1743.4359999999999</v>
      </c>
      <c r="S252" s="43">
        <v>1971.921</v>
      </c>
      <c r="T252" s="43">
        <v>2168.2310000000002</v>
      </c>
      <c r="U252" s="43">
        <v>2081.3609999999999</v>
      </c>
      <c r="V252" s="43">
        <v>2201.0059999999999</v>
      </c>
      <c r="W252" s="43">
        <v>2043.653</v>
      </c>
      <c r="X252" s="43">
        <v>2109.3209999999999</v>
      </c>
      <c r="Y252" s="43">
        <v>2125.152</v>
      </c>
      <c r="Z252" s="43">
        <v>2067.8510000000001</v>
      </c>
      <c r="AA252" s="43">
        <v>2061.1689999999999</v>
      </c>
      <c r="AB252" s="43">
        <v>2040.2139999999999</v>
      </c>
      <c r="AC252" s="43">
        <v>2215.1030000000001</v>
      </c>
      <c r="AD252" s="43">
        <v>2234.1190000000001</v>
      </c>
      <c r="AE252" s="43">
        <v>2346.34</v>
      </c>
      <c r="AF252" s="43">
        <v>2422.96</v>
      </c>
      <c r="AG252" s="43">
        <v>2621.605</v>
      </c>
      <c r="AH252" s="43">
        <v>2603.5889999999999</v>
      </c>
      <c r="AI252" s="43">
        <v>2735.5839999999998</v>
      </c>
      <c r="AJ252" s="43">
        <v>2891.5230000000001</v>
      </c>
      <c r="AK252" s="43">
        <v>2830.28</v>
      </c>
      <c r="AL252" s="43">
        <v>2861.7669999999998</v>
      </c>
      <c r="AM252" s="43">
        <v>2958.748</v>
      </c>
      <c r="AN252" s="43">
        <v>3350.4009999999998</v>
      </c>
      <c r="AO252" s="43">
        <v>3531.732</v>
      </c>
      <c r="AP252" s="43">
        <v>3686.1660000000002</v>
      </c>
      <c r="AQ252" s="43">
        <v>3809.453</v>
      </c>
      <c r="AR252" s="45">
        <v>3810.1039999999998</v>
      </c>
      <c r="AS252" s="45">
        <v>4021.652</v>
      </c>
      <c r="AT252" s="45">
        <v>3831.297</v>
      </c>
      <c r="AU252" s="45">
        <v>3935.5230000000001</v>
      </c>
      <c r="AV252" s="43">
        <v>4120.268</v>
      </c>
      <c r="AW252" s="43">
        <v>4271.2809999999999</v>
      </c>
      <c r="AX252" s="43">
        <v>4399.3459999999995</v>
      </c>
      <c r="AY252" s="43">
        <v>4530.1809999999996</v>
      </c>
      <c r="AZ252" s="43">
        <v>4652.1980000000003</v>
      </c>
      <c r="BA252">
        <v>2019</v>
      </c>
    </row>
    <row r="253" spans="1:53" hidden="1">
      <c r="A253" t="s">
        <v>230</v>
      </c>
      <c r="B253" t="s">
        <v>188</v>
      </c>
      <c r="C253" t="s">
        <v>187</v>
      </c>
      <c r="E253" t="s">
        <v>184</v>
      </c>
      <c r="F253">
        <v>2.4E-2</v>
      </c>
      <c r="G253">
        <v>2.4E-2</v>
      </c>
      <c r="H253">
        <v>2.4E-2</v>
      </c>
      <c r="I253">
        <v>2.4E-2</v>
      </c>
      <c r="J253">
        <v>2.3E-2</v>
      </c>
      <c r="K253">
        <v>2.3E-2</v>
      </c>
      <c r="L253">
        <v>2.3E-2</v>
      </c>
      <c r="M253">
        <v>2.3E-2</v>
      </c>
      <c r="N253">
        <v>2.3E-2</v>
      </c>
      <c r="O253">
        <v>2.1999999999999999E-2</v>
      </c>
      <c r="P253">
        <v>0.02</v>
      </c>
      <c r="Q253">
        <v>2.1000000000000001E-2</v>
      </c>
      <c r="R253">
        <v>2.1999999999999999E-2</v>
      </c>
      <c r="S253">
        <v>2.4E-2</v>
      </c>
      <c r="T253">
        <v>2.5999999999999999E-2</v>
      </c>
      <c r="U253">
        <v>2.4E-2</v>
      </c>
      <c r="V253">
        <v>2.5000000000000001E-2</v>
      </c>
      <c r="W253">
        <v>2.3E-2</v>
      </c>
      <c r="X253">
        <v>2.3E-2</v>
      </c>
      <c r="Y253">
        <v>2.3E-2</v>
      </c>
      <c r="Z253">
        <v>2.1000000000000001E-2</v>
      </c>
      <c r="AA253">
        <v>2.1000000000000001E-2</v>
      </c>
      <c r="AB253">
        <v>0.02</v>
      </c>
      <c r="AC253">
        <v>2.1000000000000001E-2</v>
      </c>
      <c r="AD253">
        <v>0.02</v>
      </c>
      <c r="AE253">
        <v>0.02</v>
      </c>
      <c r="AF253">
        <v>1.9E-2</v>
      </c>
      <c r="AG253">
        <v>0.02</v>
      </c>
      <c r="AH253">
        <v>1.9E-2</v>
      </c>
      <c r="AI253">
        <v>2.1000000000000001E-2</v>
      </c>
      <c r="AJ253">
        <v>2.1999999999999999E-2</v>
      </c>
      <c r="AK253">
        <v>2.1000000000000001E-2</v>
      </c>
      <c r="AL253">
        <v>2.1000000000000001E-2</v>
      </c>
      <c r="AM253">
        <v>2.1000000000000001E-2</v>
      </c>
      <c r="AN253">
        <v>2.4E-2</v>
      </c>
      <c r="AO253">
        <v>2.5000000000000001E-2</v>
      </c>
      <c r="AP253">
        <v>2.5999999999999999E-2</v>
      </c>
      <c r="AQ253">
        <v>2.5999999999999999E-2</v>
      </c>
      <c r="AR253" s="2">
        <v>2.5000000000000001E-2</v>
      </c>
      <c r="AS253" s="2">
        <v>2.5999999999999999E-2</v>
      </c>
      <c r="AT253" s="2">
        <v>2.5000000000000001E-2</v>
      </c>
      <c r="AU253" s="2">
        <v>2.4E-2</v>
      </c>
      <c r="AV253">
        <v>2.4E-2</v>
      </c>
      <c r="AW253">
        <v>2.4E-2</v>
      </c>
      <c r="AX253">
        <v>2.4E-2</v>
      </c>
      <c r="AY253">
        <v>2.4E-2</v>
      </c>
      <c r="AZ253">
        <v>2.4E-2</v>
      </c>
      <c r="BA253">
        <v>2019</v>
      </c>
    </row>
    <row r="254" spans="1:53" hidden="1">
      <c r="A254" t="s">
        <v>230</v>
      </c>
      <c r="B254" t="s">
        <v>186</v>
      </c>
      <c r="C254" t="s">
        <v>185</v>
      </c>
      <c r="E254" t="s">
        <v>184</v>
      </c>
      <c r="F254">
        <v>0.86199999999999999</v>
      </c>
      <c r="G254">
        <v>0.76600000000000001</v>
      </c>
      <c r="H254">
        <v>0.745</v>
      </c>
      <c r="I254">
        <v>0.78200000000000003</v>
      </c>
      <c r="J254">
        <v>0.755</v>
      </c>
      <c r="K254">
        <v>0.73199999999999998</v>
      </c>
      <c r="L254">
        <v>0.71699999999999997</v>
      </c>
      <c r="M254">
        <v>0.7</v>
      </c>
      <c r="N254">
        <v>0.872</v>
      </c>
      <c r="O254">
        <v>0.81799999999999995</v>
      </c>
      <c r="P254">
        <v>0.82199999999999995</v>
      </c>
      <c r="Q254">
        <v>0.85099999999999998</v>
      </c>
      <c r="R254">
        <v>0.85599999999999998</v>
      </c>
      <c r="S254">
        <v>0.85</v>
      </c>
      <c r="T254">
        <v>0.85599999999999998</v>
      </c>
      <c r="U254">
        <v>0.97299999999999998</v>
      </c>
      <c r="V254">
        <v>0.98299999999999998</v>
      </c>
      <c r="W254">
        <v>1.075</v>
      </c>
      <c r="X254">
        <v>1.119</v>
      </c>
      <c r="Y254">
        <v>1.226</v>
      </c>
      <c r="Z254">
        <v>1.3560000000000001</v>
      </c>
      <c r="AA254">
        <v>1.417</v>
      </c>
      <c r="AB254">
        <v>1.5549999999999999</v>
      </c>
      <c r="AC254">
        <v>1.601</v>
      </c>
      <c r="AD254">
        <v>1.6040000000000001</v>
      </c>
      <c r="AE254">
        <v>1.6779999999999999</v>
      </c>
      <c r="AF254">
        <v>1.7809999999999999</v>
      </c>
      <c r="AG254">
        <v>1.7829999999999999</v>
      </c>
      <c r="AH254">
        <v>1.9530000000000001</v>
      </c>
      <c r="AI254">
        <v>1.8460000000000001</v>
      </c>
      <c r="AJ254">
        <v>2.0049999999999999</v>
      </c>
      <c r="AK254">
        <v>2.1379999999999999</v>
      </c>
      <c r="AL254">
        <v>2.0870000000000002</v>
      </c>
      <c r="AM254">
        <v>2.1240000000000001</v>
      </c>
      <c r="AN254">
        <v>2.1989999999999998</v>
      </c>
      <c r="AO254">
        <v>2.15</v>
      </c>
      <c r="AP254">
        <v>2.1819999999999999</v>
      </c>
      <c r="AQ254">
        <v>2.3069999999999999</v>
      </c>
      <c r="AR254" s="2">
        <v>2.4729999999999999</v>
      </c>
      <c r="AS254" s="2">
        <v>2.431</v>
      </c>
      <c r="AT254" s="2">
        <v>2.4239999999999999</v>
      </c>
      <c r="AU254" s="2">
        <v>2.6269999999999998</v>
      </c>
      <c r="AV254">
        <v>2.63</v>
      </c>
      <c r="AW254">
        <v>2.6339999999999999</v>
      </c>
      <c r="AX254">
        <v>2.6440000000000001</v>
      </c>
      <c r="AY254">
        <v>2.66</v>
      </c>
      <c r="AZ254">
        <v>2.68</v>
      </c>
      <c r="BA254">
        <v>2019</v>
      </c>
    </row>
    <row r="255" spans="1:53" hidden="1">
      <c r="A255" t="s">
        <v>230</v>
      </c>
      <c r="B255" t="s">
        <v>183</v>
      </c>
      <c r="C255" t="s">
        <v>144</v>
      </c>
    </row>
    <row r="256" spans="1:53" hidden="1">
      <c r="A256" t="s">
        <v>230</v>
      </c>
      <c r="B256" t="s">
        <v>181</v>
      </c>
      <c r="C256" t="s">
        <v>144</v>
      </c>
    </row>
    <row r="257" spans="1:53" hidden="1">
      <c r="A257" t="s">
        <v>230</v>
      </c>
      <c r="B257" t="s">
        <v>180</v>
      </c>
      <c r="C257" t="s">
        <v>178</v>
      </c>
      <c r="E257" t="s">
        <v>235</v>
      </c>
      <c r="F257">
        <v>56.813000000000002</v>
      </c>
      <c r="G257">
        <v>61.389000000000003</v>
      </c>
      <c r="H257">
        <v>64.786000000000001</v>
      </c>
      <c r="I257">
        <v>69.906000000000006</v>
      </c>
      <c r="J257">
        <v>75.093000000000004</v>
      </c>
      <c r="K257">
        <v>77.88</v>
      </c>
      <c r="L257">
        <v>82.126999999999995</v>
      </c>
      <c r="M257">
        <v>84.867999999999995</v>
      </c>
      <c r="N257">
        <v>89.489000000000004</v>
      </c>
      <c r="O257">
        <v>93.498999999999995</v>
      </c>
      <c r="P257">
        <v>100</v>
      </c>
      <c r="Q257">
        <v>106.96599999999999</v>
      </c>
      <c r="R257">
        <v>111.575</v>
      </c>
      <c r="S257">
        <v>117.129</v>
      </c>
      <c r="T257">
        <v>120.467</v>
      </c>
      <c r="U257">
        <v>141.28399999999999</v>
      </c>
      <c r="V257">
        <v>157.71899999999999</v>
      </c>
      <c r="W257">
        <v>163.93700000000001</v>
      </c>
      <c r="X257">
        <v>186.21600000000001</v>
      </c>
      <c r="Y257">
        <v>214.02199999999999</v>
      </c>
      <c r="Z257">
        <v>247.40100000000001</v>
      </c>
      <c r="AA257">
        <v>270.404</v>
      </c>
      <c r="AB257">
        <v>302.31099999999998</v>
      </c>
      <c r="AC257">
        <v>346.77800000000002</v>
      </c>
      <c r="AD257">
        <v>354.26400000000001</v>
      </c>
      <c r="AE257">
        <v>360.57299999999998</v>
      </c>
      <c r="AF257">
        <v>369.113</v>
      </c>
      <c r="AG257">
        <v>372.47699999999998</v>
      </c>
      <c r="AH257">
        <v>412.58</v>
      </c>
      <c r="AI257">
        <v>441.10300000000001</v>
      </c>
      <c r="AJ257">
        <v>463.61</v>
      </c>
      <c r="AK257">
        <v>484.19799999999998</v>
      </c>
      <c r="AL257">
        <v>506.16699999999997</v>
      </c>
      <c r="AM257">
        <v>531.274</v>
      </c>
      <c r="AN257">
        <v>559.01800000000003</v>
      </c>
      <c r="AO257">
        <v>592.53700000000003</v>
      </c>
      <c r="AP257">
        <v>632.08100000000002</v>
      </c>
      <c r="AQ257">
        <v>666.35299999999995</v>
      </c>
      <c r="AR257" s="2">
        <v>697.73699999999997</v>
      </c>
      <c r="AS257" s="2">
        <v>723.42700000000002</v>
      </c>
      <c r="AT257" s="2">
        <v>758.67</v>
      </c>
      <c r="AU257" s="2">
        <v>786.20799999999997</v>
      </c>
      <c r="AV257">
        <v>821.71</v>
      </c>
      <c r="AW257">
        <v>854.33399999999995</v>
      </c>
      <c r="AX257">
        <v>885.65599999999995</v>
      </c>
      <c r="AY257">
        <v>917.97500000000002</v>
      </c>
      <c r="AZ257">
        <v>950.70399999999995</v>
      </c>
      <c r="BA257">
        <v>2019</v>
      </c>
    </row>
    <row r="258" spans="1:53" hidden="1">
      <c r="A258" t="s">
        <v>230</v>
      </c>
      <c r="B258" t="s">
        <v>180</v>
      </c>
      <c r="C258" t="s">
        <v>170</v>
      </c>
      <c r="E258" t="s">
        <v>179</v>
      </c>
      <c r="F258">
        <v>12.064</v>
      </c>
      <c r="G258">
        <v>8.0540000000000003</v>
      </c>
      <c r="H258">
        <v>5.5350000000000001</v>
      </c>
      <c r="I258">
        <v>7.9020000000000001</v>
      </c>
      <c r="J258">
        <v>7.4210000000000003</v>
      </c>
      <c r="K258">
        <v>3.71</v>
      </c>
      <c r="L258">
        <v>5.4539999999999997</v>
      </c>
      <c r="M258">
        <v>3.3370000000000002</v>
      </c>
      <c r="N258">
        <v>5.4450000000000003</v>
      </c>
      <c r="O258">
        <v>4.4800000000000004</v>
      </c>
      <c r="P258">
        <v>6.9530000000000003</v>
      </c>
      <c r="Q258">
        <v>6.9660000000000002</v>
      </c>
      <c r="R258">
        <v>4.3099999999999996</v>
      </c>
      <c r="S258">
        <v>4.9770000000000003</v>
      </c>
      <c r="T258">
        <v>2.8490000000000002</v>
      </c>
      <c r="U258">
        <v>17.280999999999999</v>
      </c>
      <c r="V258">
        <v>11.632</v>
      </c>
      <c r="W258">
        <v>3.9430000000000001</v>
      </c>
      <c r="X258">
        <v>13.59</v>
      </c>
      <c r="Y258">
        <v>14.932</v>
      </c>
      <c r="Z258">
        <v>15.596</v>
      </c>
      <c r="AA258">
        <v>9.298</v>
      </c>
      <c r="AB258">
        <v>11.798999999999999</v>
      </c>
      <c r="AC258">
        <v>14.709</v>
      </c>
      <c r="AD258">
        <v>2.1589999999999998</v>
      </c>
      <c r="AE258">
        <v>1.7809999999999999</v>
      </c>
      <c r="AF258">
        <v>2.3679999999999999</v>
      </c>
      <c r="AG258">
        <v>0.91100000000000003</v>
      </c>
      <c r="AH258">
        <v>10.766999999999999</v>
      </c>
      <c r="AI258">
        <v>6.9130000000000003</v>
      </c>
      <c r="AJ258">
        <v>5.1020000000000003</v>
      </c>
      <c r="AK258">
        <v>4.4409999999999998</v>
      </c>
      <c r="AL258">
        <v>4.5369999999999999</v>
      </c>
      <c r="AM258">
        <v>4.96</v>
      </c>
      <c r="AN258">
        <v>5.2220000000000004</v>
      </c>
      <c r="AO258">
        <v>5.9960000000000004</v>
      </c>
      <c r="AP258">
        <v>6.6740000000000004</v>
      </c>
      <c r="AQ258">
        <v>5.4219999999999997</v>
      </c>
      <c r="AR258" s="2">
        <v>4.71</v>
      </c>
      <c r="AS258" s="2">
        <v>3.6819999999999999</v>
      </c>
      <c r="AT258" s="2">
        <v>4.8719999999999999</v>
      </c>
      <c r="AU258" s="2">
        <v>3.63</v>
      </c>
      <c r="AV258">
        <v>4.516</v>
      </c>
      <c r="AW258">
        <v>3.97</v>
      </c>
      <c r="AX258">
        <v>3.6659999999999999</v>
      </c>
      <c r="AY258">
        <v>3.649</v>
      </c>
      <c r="AZ258">
        <v>3.5649999999999999</v>
      </c>
      <c r="BA258">
        <v>2019</v>
      </c>
    </row>
    <row r="259" spans="1:53" hidden="1">
      <c r="A259" t="s">
        <v>230</v>
      </c>
      <c r="B259" t="s">
        <v>176</v>
      </c>
      <c r="C259" t="s">
        <v>178</v>
      </c>
      <c r="E259" t="s">
        <v>235</v>
      </c>
      <c r="F259" t="s">
        <v>152</v>
      </c>
      <c r="G259" t="s">
        <v>152</v>
      </c>
      <c r="H259" t="s">
        <v>152</v>
      </c>
      <c r="I259">
        <v>72.903000000000006</v>
      </c>
      <c r="J259">
        <v>76.102999999999994</v>
      </c>
      <c r="K259">
        <v>79.403000000000006</v>
      </c>
      <c r="L259">
        <v>83.603999999999999</v>
      </c>
      <c r="M259">
        <v>86.103999999999999</v>
      </c>
      <c r="N259">
        <v>92.603999999999999</v>
      </c>
      <c r="O259">
        <v>94.28</v>
      </c>
      <c r="P259">
        <v>102.66200000000001</v>
      </c>
      <c r="Q259">
        <v>108.506</v>
      </c>
      <c r="R259">
        <v>113.89700000000001</v>
      </c>
      <c r="S259">
        <v>119.379</v>
      </c>
      <c r="T259">
        <v>127.172</v>
      </c>
      <c r="U259">
        <v>150.95699999999999</v>
      </c>
      <c r="V259">
        <v>158.93100000000001</v>
      </c>
      <c r="W259">
        <v>167.40299999999999</v>
      </c>
      <c r="X259">
        <v>203.91900000000001</v>
      </c>
      <c r="Y259">
        <v>230.83</v>
      </c>
      <c r="Z259">
        <v>253.845</v>
      </c>
      <c r="AA259">
        <v>280.12200000000001</v>
      </c>
      <c r="AB259">
        <v>321.62200000000001</v>
      </c>
      <c r="AC259">
        <v>348.76</v>
      </c>
      <c r="AD259">
        <v>357.05099999999999</v>
      </c>
      <c r="AE259">
        <v>373.904</v>
      </c>
      <c r="AF259">
        <v>370.37</v>
      </c>
      <c r="AG259">
        <v>382.37599999999998</v>
      </c>
      <c r="AH259">
        <v>425.39100000000002</v>
      </c>
      <c r="AI259">
        <v>449.51900000000001</v>
      </c>
      <c r="AJ259">
        <v>471.51900000000001</v>
      </c>
      <c r="AK259">
        <v>492.10700000000003</v>
      </c>
      <c r="AL259">
        <v>520.72900000000004</v>
      </c>
      <c r="AM259">
        <v>535.79399999999998</v>
      </c>
      <c r="AN259">
        <v>571.44600000000003</v>
      </c>
      <c r="AO259">
        <v>607.601</v>
      </c>
      <c r="AP259">
        <v>647.77300000000002</v>
      </c>
      <c r="AQ259">
        <v>678.21900000000005</v>
      </c>
      <c r="AR259" s="2">
        <v>710.774</v>
      </c>
      <c r="AS259" s="2">
        <v>730.21299999999997</v>
      </c>
      <c r="AT259" s="2">
        <v>767.75099999999998</v>
      </c>
      <c r="AU259" s="2">
        <v>798.69899999999996</v>
      </c>
      <c r="AV259">
        <v>834.10500000000002</v>
      </c>
      <c r="AW259">
        <v>865.97</v>
      </c>
      <c r="AX259">
        <v>897.02099999999996</v>
      </c>
      <c r="AY259">
        <v>929.42700000000002</v>
      </c>
      <c r="AZ259">
        <v>962.46500000000003</v>
      </c>
      <c r="BA259">
        <v>2019</v>
      </c>
    </row>
    <row r="260" spans="1:53" hidden="1">
      <c r="A260" t="s">
        <v>230</v>
      </c>
      <c r="B260" t="s">
        <v>176</v>
      </c>
      <c r="C260" t="s">
        <v>170</v>
      </c>
      <c r="E260" t="s">
        <v>175</v>
      </c>
      <c r="F260" t="s">
        <v>152</v>
      </c>
      <c r="G260" t="s">
        <v>152</v>
      </c>
      <c r="H260" t="s">
        <v>152</v>
      </c>
      <c r="I260" t="s">
        <v>152</v>
      </c>
      <c r="J260">
        <v>4.3899999999999997</v>
      </c>
      <c r="K260">
        <v>4.3360000000000003</v>
      </c>
      <c r="L260">
        <v>5.29</v>
      </c>
      <c r="M260">
        <v>2.99</v>
      </c>
      <c r="N260">
        <v>7.5490000000000004</v>
      </c>
      <c r="O260">
        <v>1.81</v>
      </c>
      <c r="P260">
        <v>8.89</v>
      </c>
      <c r="Q260">
        <v>5.6929999999999996</v>
      </c>
      <c r="R260">
        <v>4.9690000000000003</v>
      </c>
      <c r="S260">
        <v>4.8129999999999997</v>
      </c>
      <c r="T260">
        <v>6.5279999999999996</v>
      </c>
      <c r="U260">
        <v>18.702999999999999</v>
      </c>
      <c r="V260">
        <v>5.282</v>
      </c>
      <c r="W260">
        <v>5.3310000000000004</v>
      </c>
      <c r="X260">
        <v>21.812999999999999</v>
      </c>
      <c r="Y260">
        <v>13.196999999999999</v>
      </c>
      <c r="Z260">
        <v>9.9710000000000001</v>
      </c>
      <c r="AA260">
        <v>10.352</v>
      </c>
      <c r="AB260">
        <v>14.815</v>
      </c>
      <c r="AC260">
        <v>8.4380000000000006</v>
      </c>
      <c r="AD260">
        <v>2.3769999999999998</v>
      </c>
      <c r="AE260">
        <v>4.72</v>
      </c>
      <c r="AF260">
        <v>-0.94499999999999995</v>
      </c>
      <c r="AG260">
        <v>3.242</v>
      </c>
      <c r="AH260">
        <v>11.249000000000001</v>
      </c>
      <c r="AI260">
        <v>5.6719999999999997</v>
      </c>
      <c r="AJ260">
        <v>4.8940000000000001</v>
      </c>
      <c r="AK260">
        <v>4.3659999999999997</v>
      </c>
      <c r="AL260">
        <v>5.8159999999999998</v>
      </c>
      <c r="AM260">
        <v>2.8929999999999998</v>
      </c>
      <c r="AN260">
        <v>6.6539999999999999</v>
      </c>
      <c r="AO260">
        <v>6.327</v>
      </c>
      <c r="AP260">
        <v>6.6120000000000001</v>
      </c>
      <c r="AQ260">
        <v>4.7</v>
      </c>
      <c r="AR260" s="2">
        <v>4.8</v>
      </c>
      <c r="AS260" s="2">
        <v>2.7349999999999999</v>
      </c>
      <c r="AT260" s="2">
        <v>5.141</v>
      </c>
      <c r="AU260" s="2">
        <v>4.0309999999999997</v>
      </c>
      <c r="AV260">
        <v>4.4329999999999998</v>
      </c>
      <c r="AW260">
        <v>3.82</v>
      </c>
      <c r="AX260">
        <v>3.5859999999999999</v>
      </c>
      <c r="AY260">
        <v>3.613</v>
      </c>
      <c r="AZ260">
        <v>3.5550000000000002</v>
      </c>
      <c r="BA260">
        <v>2019</v>
      </c>
    </row>
    <row r="261" spans="1:53" hidden="1">
      <c r="A261" t="s">
        <v>230</v>
      </c>
      <c r="B261" t="s">
        <v>174</v>
      </c>
      <c r="C261" t="s">
        <v>170</v>
      </c>
      <c r="E261" t="s">
        <v>234</v>
      </c>
      <c r="F261" t="s">
        <v>152</v>
      </c>
      <c r="G261" t="s">
        <v>152</v>
      </c>
      <c r="H261" t="s">
        <v>152</v>
      </c>
      <c r="I261" t="s">
        <v>152</v>
      </c>
      <c r="J261" t="s">
        <v>152</v>
      </c>
      <c r="K261" t="s">
        <v>152</v>
      </c>
      <c r="L261" t="s">
        <v>152</v>
      </c>
      <c r="M261" t="s">
        <v>152</v>
      </c>
      <c r="N261" t="s">
        <v>152</v>
      </c>
      <c r="O261" t="s">
        <v>152</v>
      </c>
      <c r="P261" t="s">
        <v>152</v>
      </c>
      <c r="Q261" t="s">
        <v>152</v>
      </c>
      <c r="R261">
        <v>-1.54</v>
      </c>
      <c r="S261">
        <v>-5.7080000000000002</v>
      </c>
      <c r="T261">
        <v>7.1059999999999999</v>
      </c>
      <c r="U261">
        <v>-5.8630000000000004</v>
      </c>
      <c r="V261">
        <v>9.375</v>
      </c>
      <c r="W261">
        <v>18.585999999999999</v>
      </c>
      <c r="X261">
        <v>-6.5990000000000002</v>
      </c>
      <c r="Y261">
        <v>-14.702</v>
      </c>
      <c r="Z261">
        <v>-18.698</v>
      </c>
      <c r="AA261">
        <v>-5.47</v>
      </c>
      <c r="AB261">
        <v>-1.746</v>
      </c>
      <c r="AC261">
        <v>2.996</v>
      </c>
      <c r="AD261">
        <v>2.9910000000000001</v>
      </c>
      <c r="AE261">
        <v>-4.0540000000000003</v>
      </c>
      <c r="AF261">
        <v>27.657</v>
      </c>
      <c r="AG261">
        <v>3.536</v>
      </c>
      <c r="AH261">
        <v>-7.1639999999999997</v>
      </c>
      <c r="AI261">
        <v>25.065000000000001</v>
      </c>
      <c r="AJ261">
        <v>37.322000000000003</v>
      </c>
      <c r="AK261">
        <v>14.858000000000001</v>
      </c>
      <c r="AL261">
        <v>21.437999999999999</v>
      </c>
      <c r="AM261">
        <v>-9.4109999999999996</v>
      </c>
      <c r="AN261">
        <v>-47.826000000000001</v>
      </c>
      <c r="AO261">
        <v>-23.872</v>
      </c>
      <c r="AP261">
        <v>-9.3870000000000005</v>
      </c>
      <c r="AQ261">
        <v>20.861999999999998</v>
      </c>
      <c r="AR261" s="2">
        <v>-7.5979999999999999</v>
      </c>
      <c r="AS261" s="2">
        <v>35.915999999999997</v>
      </c>
      <c r="AT261" s="2">
        <v>18.991</v>
      </c>
      <c r="AU261" s="2">
        <v>-18.902000000000001</v>
      </c>
      <c r="AV261">
        <v>6.2130000000000001</v>
      </c>
      <c r="AW261">
        <v>10.906000000000001</v>
      </c>
      <c r="AX261">
        <v>1.903</v>
      </c>
      <c r="AY261">
        <v>3.1739999999999999</v>
      </c>
      <c r="AZ261">
        <v>-0.48</v>
      </c>
      <c r="BA261">
        <v>2019</v>
      </c>
    </row>
    <row r="262" spans="1:53" hidden="1">
      <c r="A262" t="s">
        <v>230</v>
      </c>
      <c r="B262" t="s">
        <v>173</v>
      </c>
      <c r="C262" t="s">
        <v>170</v>
      </c>
      <c r="E262" t="s">
        <v>234</v>
      </c>
      <c r="F262">
        <v>8.9369999999999994</v>
      </c>
      <c r="G262">
        <v>1.3280000000000001</v>
      </c>
      <c r="H262">
        <v>-13.462999999999999</v>
      </c>
      <c r="I262">
        <v>1.7000000000000001E-2</v>
      </c>
      <c r="J262">
        <v>-8.8849999999999998</v>
      </c>
      <c r="K262">
        <v>-14.651</v>
      </c>
      <c r="L262">
        <v>0.10100000000000001</v>
      </c>
      <c r="M262">
        <v>16.663</v>
      </c>
      <c r="N262">
        <v>15.847</v>
      </c>
      <c r="O262">
        <v>-10.725</v>
      </c>
      <c r="P262">
        <v>-26.733000000000001</v>
      </c>
      <c r="Q262">
        <v>22.03</v>
      </c>
      <c r="R262">
        <v>3.9260000000000002</v>
      </c>
      <c r="S262">
        <v>-8.2620000000000005</v>
      </c>
      <c r="T262">
        <v>19.071000000000002</v>
      </c>
      <c r="U262">
        <v>-15.225</v>
      </c>
      <c r="V262">
        <v>18.494</v>
      </c>
      <c r="W262">
        <v>12.577</v>
      </c>
      <c r="X262">
        <v>-11.409000000000001</v>
      </c>
      <c r="Y262">
        <v>-13.31</v>
      </c>
      <c r="Z262">
        <v>-19.055</v>
      </c>
      <c r="AA262">
        <v>-6.9809999999999999</v>
      </c>
      <c r="AB262">
        <v>-3.4980000000000002</v>
      </c>
      <c r="AC262">
        <v>-0.14599999999999999</v>
      </c>
      <c r="AD262">
        <v>5.3070000000000004</v>
      </c>
      <c r="AE262">
        <v>-14.282999999999999</v>
      </c>
      <c r="AF262">
        <v>17.71</v>
      </c>
      <c r="AG262">
        <v>23.722999999999999</v>
      </c>
      <c r="AH262">
        <v>-0.91800000000000004</v>
      </c>
      <c r="AI262">
        <v>26.812999999999999</v>
      </c>
      <c r="AJ262">
        <v>16.061</v>
      </c>
      <c r="AK262">
        <v>23.297000000000001</v>
      </c>
      <c r="AL262">
        <v>21.134</v>
      </c>
      <c r="AM262">
        <v>-14.428000000000001</v>
      </c>
      <c r="AN262">
        <v>-41.216000000000001</v>
      </c>
      <c r="AO262">
        <v>-18.614999999999998</v>
      </c>
      <c r="AP262">
        <v>-9.4120000000000008</v>
      </c>
      <c r="AQ262">
        <v>22.337</v>
      </c>
      <c r="AR262" s="2">
        <v>-11.98</v>
      </c>
      <c r="AS262" s="2">
        <v>51.133000000000003</v>
      </c>
      <c r="AT262" s="2">
        <v>16.324000000000002</v>
      </c>
      <c r="AU262" s="2">
        <v>-20.175999999999998</v>
      </c>
      <c r="AV262">
        <v>4.5439999999999996</v>
      </c>
      <c r="AW262">
        <v>11.851000000000001</v>
      </c>
      <c r="AX262">
        <v>1.0649999999999999</v>
      </c>
      <c r="AY262">
        <v>3.524</v>
      </c>
      <c r="AZ262">
        <v>-0.36199999999999999</v>
      </c>
      <c r="BA262">
        <v>2019</v>
      </c>
    </row>
    <row r="263" spans="1:53" hidden="1">
      <c r="A263" t="s">
        <v>230</v>
      </c>
      <c r="B263" t="s">
        <v>172</v>
      </c>
      <c r="C263" t="s">
        <v>170</v>
      </c>
      <c r="E263" t="s">
        <v>234</v>
      </c>
      <c r="F263" t="s">
        <v>152</v>
      </c>
      <c r="G263" t="s">
        <v>152</v>
      </c>
      <c r="H263" t="s">
        <v>152</v>
      </c>
      <c r="I263" t="s">
        <v>152</v>
      </c>
      <c r="J263" t="s">
        <v>152</v>
      </c>
      <c r="K263" t="s">
        <v>152</v>
      </c>
      <c r="L263" t="s">
        <v>152</v>
      </c>
      <c r="M263" t="s">
        <v>152</v>
      </c>
      <c r="N263" t="s">
        <v>152</v>
      </c>
      <c r="O263" t="s">
        <v>152</v>
      </c>
      <c r="P263" t="s">
        <v>152</v>
      </c>
      <c r="Q263" t="s">
        <v>152</v>
      </c>
      <c r="R263">
        <v>-37.689</v>
      </c>
      <c r="S263">
        <v>41.017000000000003</v>
      </c>
      <c r="T263">
        <v>-5.6050000000000004</v>
      </c>
      <c r="U263">
        <v>-3.528</v>
      </c>
      <c r="V263">
        <v>-5.0389999999999997</v>
      </c>
      <c r="W263">
        <v>-18.948</v>
      </c>
      <c r="X263">
        <v>10.029999999999999</v>
      </c>
      <c r="Y263">
        <v>9.4700000000000006</v>
      </c>
      <c r="Z263">
        <v>-4.7569999999999997</v>
      </c>
      <c r="AA263">
        <v>-0.69099999999999995</v>
      </c>
      <c r="AB263">
        <v>-20.928999999999998</v>
      </c>
      <c r="AC263">
        <v>10.41</v>
      </c>
      <c r="AD263">
        <v>-9.3789999999999996</v>
      </c>
      <c r="AE263">
        <v>10.936</v>
      </c>
      <c r="AF263">
        <v>-7.694</v>
      </c>
      <c r="AG263">
        <v>3.0419999999999998</v>
      </c>
      <c r="AH263">
        <v>1.145</v>
      </c>
      <c r="AI263">
        <v>-14.441000000000001</v>
      </c>
      <c r="AJ263">
        <v>4.8369999999999997</v>
      </c>
      <c r="AK263">
        <v>-2.2770000000000001</v>
      </c>
      <c r="AL263">
        <v>-1.7150000000000001</v>
      </c>
      <c r="AM263">
        <v>2.194</v>
      </c>
      <c r="AN263">
        <v>98.843999999999994</v>
      </c>
      <c r="AO263">
        <v>45.776000000000003</v>
      </c>
      <c r="AP263">
        <v>10.973000000000001</v>
      </c>
      <c r="AQ263">
        <v>8.3309999999999995</v>
      </c>
      <c r="AR263" s="2">
        <v>-14.943</v>
      </c>
      <c r="AS263" s="2">
        <v>10.167</v>
      </c>
      <c r="AT263" s="2">
        <v>-7.9029999999999996</v>
      </c>
      <c r="AU263" s="2">
        <v>7.1349999999999998</v>
      </c>
      <c r="AV263">
        <v>1.3680000000000001</v>
      </c>
      <c r="AW263">
        <v>1.2949999999999999</v>
      </c>
      <c r="AX263">
        <v>0.89700000000000002</v>
      </c>
      <c r="AY263">
        <v>2.056</v>
      </c>
      <c r="AZ263">
        <v>0.61399999999999999</v>
      </c>
      <c r="BA263">
        <v>2019</v>
      </c>
    </row>
    <row r="264" spans="1:53" hidden="1">
      <c r="A264" t="s">
        <v>230</v>
      </c>
      <c r="B264" t="s">
        <v>171</v>
      </c>
      <c r="C264" t="s">
        <v>170</v>
      </c>
      <c r="E264" t="s">
        <v>234</v>
      </c>
      <c r="F264">
        <v>-8.9030000000000005</v>
      </c>
      <c r="G264">
        <v>4.45</v>
      </c>
      <c r="H264">
        <v>2.7650000000000001</v>
      </c>
      <c r="I264">
        <v>0.38500000000000001</v>
      </c>
      <c r="J264">
        <v>-1.343</v>
      </c>
      <c r="K264">
        <v>0.66800000000000004</v>
      </c>
      <c r="L264">
        <v>13.465999999999999</v>
      </c>
      <c r="M264">
        <v>8.782</v>
      </c>
      <c r="N264">
        <v>5.0190000000000001</v>
      </c>
      <c r="O264">
        <v>-1.923</v>
      </c>
      <c r="P264">
        <v>-5.6189999999999998</v>
      </c>
      <c r="Q264">
        <v>15.311</v>
      </c>
      <c r="R264">
        <v>26.721</v>
      </c>
      <c r="S264">
        <v>55.146999999999998</v>
      </c>
      <c r="T264">
        <v>-4.0460000000000003</v>
      </c>
      <c r="U264">
        <v>-8.5359999999999996</v>
      </c>
      <c r="V264">
        <v>-6.3079999999999998</v>
      </c>
      <c r="W264">
        <v>-21.995999999999999</v>
      </c>
      <c r="X264">
        <v>11.648999999999999</v>
      </c>
      <c r="Y264">
        <v>12.308</v>
      </c>
      <c r="Z264">
        <v>-4.7960000000000003</v>
      </c>
      <c r="AA264">
        <v>-4.056</v>
      </c>
      <c r="AB264">
        <v>-17.347999999999999</v>
      </c>
      <c r="AC264">
        <v>15.311</v>
      </c>
      <c r="AD264">
        <v>-7.1070000000000002</v>
      </c>
      <c r="AE264">
        <v>12.340999999999999</v>
      </c>
      <c r="AF264">
        <v>-7.1740000000000004</v>
      </c>
      <c r="AG264">
        <v>1.944</v>
      </c>
      <c r="AH264">
        <v>2.141</v>
      </c>
      <c r="AI264">
        <v>-12.461</v>
      </c>
      <c r="AJ264">
        <v>3.6429999999999998</v>
      </c>
      <c r="AK264">
        <v>-3.08</v>
      </c>
      <c r="AL264">
        <v>-3.1339999999999999</v>
      </c>
      <c r="AM264">
        <v>2.64</v>
      </c>
      <c r="AN264">
        <v>108.55</v>
      </c>
      <c r="AO264">
        <v>47.194000000000003</v>
      </c>
      <c r="AP264">
        <v>10.957000000000001</v>
      </c>
      <c r="AQ264">
        <v>7.7640000000000002</v>
      </c>
      <c r="AR264" s="2">
        <v>-16.193000000000001</v>
      </c>
      <c r="AS264" s="2">
        <v>10.843999999999999</v>
      </c>
      <c r="AT264" s="2">
        <v>-8.1470000000000002</v>
      </c>
      <c r="AU264" s="2">
        <v>7.843</v>
      </c>
      <c r="AV264">
        <v>1.4219999999999999</v>
      </c>
      <c r="AW264">
        <v>1.2689999999999999</v>
      </c>
      <c r="AX264">
        <v>0.88700000000000001</v>
      </c>
      <c r="AY264">
        <v>2.06</v>
      </c>
      <c r="AZ264">
        <v>0.6</v>
      </c>
      <c r="BA264">
        <v>2019</v>
      </c>
    </row>
    <row r="265" spans="1:53" hidden="1">
      <c r="A265" t="s">
        <v>230</v>
      </c>
      <c r="B265" t="s">
        <v>169</v>
      </c>
      <c r="C265" t="s">
        <v>168</v>
      </c>
    </row>
    <row r="266" spans="1:53" hidden="1">
      <c r="A266" t="s">
        <v>230</v>
      </c>
      <c r="B266" t="s">
        <v>167</v>
      </c>
      <c r="C266" t="s">
        <v>166</v>
      </c>
      <c r="D266" t="s">
        <v>165</v>
      </c>
      <c r="E266" t="s">
        <v>233</v>
      </c>
      <c r="F266">
        <v>2.96</v>
      </c>
      <c r="G266">
        <v>3.04</v>
      </c>
      <c r="H266">
        <v>3.11</v>
      </c>
      <c r="I266">
        <v>3.18</v>
      </c>
      <c r="J266">
        <v>3.25</v>
      </c>
      <c r="K266">
        <v>3.33</v>
      </c>
      <c r="L266">
        <v>3.4</v>
      </c>
      <c r="M266">
        <v>3.35</v>
      </c>
      <c r="N266">
        <v>3.45</v>
      </c>
      <c r="O266">
        <v>3.6</v>
      </c>
      <c r="P266">
        <v>3.758</v>
      </c>
      <c r="Q266">
        <v>3.875</v>
      </c>
      <c r="R266">
        <v>4.181</v>
      </c>
      <c r="S266">
        <v>4.2880000000000003</v>
      </c>
      <c r="T266">
        <v>4.4009999999999998</v>
      </c>
      <c r="U266">
        <v>4.5199999999999996</v>
      </c>
      <c r="V266">
        <v>4.6399999999999997</v>
      </c>
      <c r="W266">
        <v>4.7610000000000001</v>
      </c>
      <c r="X266">
        <v>4.883</v>
      </c>
      <c r="Y266">
        <v>5.0060000000000002</v>
      </c>
      <c r="Z266">
        <v>5.13</v>
      </c>
      <c r="AA266">
        <v>5.2560000000000002</v>
      </c>
      <c r="AB266">
        <v>5.3840000000000003</v>
      </c>
      <c r="AC266">
        <v>5.5149999999999997</v>
      </c>
      <c r="AD266">
        <v>5.6470000000000002</v>
      </c>
      <c r="AE266">
        <v>5.7809999999999997</v>
      </c>
      <c r="AF266">
        <v>5.9169999999999998</v>
      </c>
      <c r="AG266">
        <v>6.056</v>
      </c>
      <c r="AH266">
        <v>6.1959999999999997</v>
      </c>
      <c r="AI266">
        <v>6.3390000000000004</v>
      </c>
      <c r="AJ266">
        <v>6.6840000000000002</v>
      </c>
      <c r="AK266">
        <v>7.0469999999999997</v>
      </c>
      <c r="AL266">
        <v>7.431</v>
      </c>
      <c r="AM266">
        <v>7.593</v>
      </c>
      <c r="AN266">
        <v>7.7560000000000002</v>
      </c>
      <c r="AO266">
        <v>7.92</v>
      </c>
      <c r="AP266">
        <v>8.0850000000000009</v>
      </c>
      <c r="AQ266">
        <v>8.2539999999999996</v>
      </c>
      <c r="AR266" s="2">
        <v>8.4260000000000002</v>
      </c>
      <c r="AS266" s="2">
        <v>8.6010000000000009</v>
      </c>
      <c r="AT266" s="2">
        <v>8.7810000000000006</v>
      </c>
      <c r="AU266" s="2">
        <v>8.9640000000000004</v>
      </c>
      <c r="AV266">
        <v>9.1509999999999998</v>
      </c>
      <c r="AW266">
        <v>9.3420000000000005</v>
      </c>
      <c r="AX266">
        <v>9.5370000000000008</v>
      </c>
      <c r="AY266">
        <v>9.7349999999999994</v>
      </c>
      <c r="AZ266">
        <v>9.9380000000000006</v>
      </c>
      <c r="BA266">
        <v>2019</v>
      </c>
    </row>
    <row r="267" spans="1:53" hidden="1">
      <c r="A267" t="s">
        <v>230</v>
      </c>
      <c r="B267" t="s">
        <v>163</v>
      </c>
      <c r="C267" t="s">
        <v>150</v>
      </c>
      <c r="D267" t="s">
        <v>147</v>
      </c>
      <c r="E267" t="s">
        <v>232</v>
      </c>
      <c r="F267" t="s">
        <v>152</v>
      </c>
      <c r="G267" t="s">
        <v>152</v>
      </c>
      <c r="H267" t="s">
        <v>152</v>
      </c>
      <c r="I267">
        <v>0.63200000000000001</v>
      </c>
      <c r="J267">
        <v>0.72299999999999998</v>
      </c>
      <c r="K267">
        <v>0.74299999999999999</v>
      </c>
      <c r="L267">
        <v>0.79200000000000004</v>
      </c>
      <c r="M267">
        <v>0.84299999999999997</v>
      </c>
      <c r="N267">
        <v>0.91100000000000003</v>
      </c>
      <c r="O267">
        <v>1.02</v>
      </c>
      <c r="P267">
        <v>1.022</v>
      </c>
      <c r="Q267">
        <v>1.159</v>
      </c>
      <c r="R267">
        <v>1.151</v>
      </c>
      <c r="S267">
        <v>1.34</v>
      </c>
      <c r="T267">
        <v>1.4930000000000001</v>
      </c>
      <c r="U267">
        <v>1.663</v>
      </c>
      <c r="V267">
        <v>1.9690000000000001</v>
      </c>
      <c r="W267">
        <v>2.2210000000000001</v>
      </c>
      <c r="X267">
        <v>2.29</v>
      </c>
      <c r="Y267">
        <v>2.544</v>
      </c>
      <c r="Z267">
        <v>2.9849999999999999</v>
      </c>
      <c r="AA267">
        <v>3.1070000000000002</v>
      </c>
      <c r="AB267">
        <v>3.258</v>
      </c>
      <c r="AC267">
        <v>3.6880000000000002</v>
      </c>
      <c r="AD267">
        <v>4.343</v>
      </c>
      <c r="AE267">
        <v>5.3410000000000002</v>
      </c>
      <c r="AF267">
        <v>6.3289999999999997</v>
      </c>
      <c r="AG267">
        <v>7.0540000000000003</v>
      </c>
      <c r="AH267">
        <v>7.0869999999999997</v>
      </c>
      <c r="AI267">
        <v>6.1360000000000001</v>
      </c>
      <c r="AJ267">
        <v>8.3149999999999995</v>
      </c>
      <c r="AK267">
        <v>9.34</v>
      </c>
      <c r="AL267">
        <v>9.4190000000000005</v>
      </c>
      <c r="AM267">
        <v>9.8970000000000002</v>
      </c>
      <c r="AN267">
        <v>11.875</v>
      </c>
      <c r="AO267">
        <v>11.003</v>
      </c>
      <c r="AP267">
        <v>10.486000000000001</v>
      </c>
      <c r="AQ267">
        <v>11.525</v>
      </c>
      <c r="AR267" s="2">
        <v>14.086</v>
      </c>
      <c r="AS267" s="2">
        <v>13.680999999999999</v>
      </c>
      <c r="AT267" s="2">
        <v>12.093</v>
      </c>
      <c r="AU267" s="2">
        <v>12.994999999999999</v>
      </c>
      <c r="AV267">
        <v>14.785</v>
      </c>
      <c r="AW267">
        <v>16.215</v>
      </c>
      <c r="AX267">
        <v>17.305</v>
      </c>
      <c r="AY267">
        <v>18.498999999999999</v>
      </c>
      <c r="AZ267">
        <v>19.837</v>
      </c>
      <c r="BA267">
        <v>2019</v>
      </c>
    </row>
    <row r="268" spans="1:53" hidden="1">
      <c r="A268" t="s">
        <v>230</v>
      </c>
      <c r="B268" t="s">
        <v>163</v>
      </c>
      <c r="C268" t="s">
        <v>144</v>
      </c>
      <c r="E268" t="s">
        <v>162</v>
      </c>
      <c r="F268" t="s">
        <v>152</v>
      </c>
      <c r="G268" t="s">
        <v>152</v>
      </c>
      <c r="H268" t="s">
        <v>152</v>
      </c>
      <c r="I268">
        <v>19.956</v>
      </c>
      <c r="J268">
        <v>23.058</v>
      </c>
      <c r="K268">
        <v>22.864999999999998</v>
      </c>
      <c r="L268">
        <v>23.076000000000001</v>
      </c>
      <c r="M268">
        <v>23.902000000000001</v>
      </c>
      <c r="N268">
        <v>19.454999999999998</v>
      </c>
      <c r="O268">
        <v>22.684999999999999</v>
      </c>
      <c r="P268">
        <v>22.497</v>
      </c>
      <c r="Q268">
        <v>21.765000000000001</v>
      </c>
      <c r="R268">
        <v>18.459</v>
      </c>
      <c r="S268">
        <v>18.643999999999998</v>
      </c>
      <c r="T268">
        <v>18.282</v>
      </c>
      <c r="U268">
        <v>18.172000000000001</v>
      </c>
      <c r="V268">
        <v>19.622</v>
      </c>
      <c r="W268">
        <v>21.236000000000001</v>
      </c>
      <c r="X268">
        <v>19.864000000000001</v>
      </c>
      <c r="Y268">
        <v>19.509</v>
      </c>
      <c r="Z268">
        <v>20.76</v>
      </c>
      <c r="AA268">
        <v>20.236000000000001</v>
      </c>
      <c r="AB268">
        <v>19.067</v>
      </c>
      <c r="AC268">
        <v>18.856999999999999</v>
      </c>
      <c r="AD268">
        <v>21.462</v>
      </c>
      <c r="AE268">
        <v>23.460999999999999</v>
      </c>
      <c r="AF268">
        <v>24.782</v>
      </c>
      <c r="AG268">
        <v>24.920999999999999</v>
      </c>
      <c r="AH268">
        <v>22.488</v>
      </c>
      <c r="AI268">
        <v>19.169</v>
      </c>
      <c r="AJ268">
        <v>21.456</v>
      </c>
      <c r="AK268">
        <v>21.902999999999999</v>
      </c>
      <c r="AL268">
        <v>21.227</v>
      </c>
      <c r="AM268">
        <v>20.74</v>
      </c>
      <c r="AN268">
        <v>20.785</v>
      </c>
      <c r="AO268">
        <v>18.295999999999999</v>
      </c>
      <c r="AP268">
        <v>16.122</v>
      </c>
      <c r="AQ268">
        <v>15.891999999999999</v>
      </c>
      <c r="AR268" s="2">
        <v>17.739000000000001</v>
      </c>
      <c r="AS268" s="2">
        <v>16.265000000000001</v>
      </c>
      <c r="AT268" s="2">
        <v>14.831</v>
      </c>
      <c r="AU268" s="2">
        <v>14.02</v>
      </c>
      <c r="AV268">
        <v>14.91</v>
      </c>
      <c r="AW268">
        <v>15.427</v>
      </c>
      <c r="AX268">
        <v>15.602</v>
      </c>
      <c r="AY268">
        <v>15.766</v>
      </c>
      <c r="AZ268">
        <v>16.007000000000001</v>
      </c>
      <c r="BA268">
        <v>2019</v>
      </c>
    </row>
    <row r="269" spans="1:53" hidden="1">
      <c r="A269" t="s">
        <v>230</v>
      </c>
      <c r="B269" t="s">
        <v>161</v>
      </c>
      <c r="C269" t="s">
        <v>150</v>
      </c>
      <c r="D269" t="s">
        <v>147</v>
      </c>
      <c r="E269" t="s">
        <v>232</v>
      </c>
      <c r="F269" t="s">
        <v>152</v>
      </c>
      <c r="G269" t="s">
        <v>152</v>
      </c>
      <c r="H269" t="s">
        <v>152</v>
      </c>
      <c r="I269">
        <v>0.72799999999999998</v>
      </c>
      <c r="J269">
        <v>0.75800000000000001</v>
      </c>
      <c r="K269">
        <v>0.80300000000000005</v>
      </c>
      <c r="L269">
        <v>0.876</v>
      </c>
      <c r="M269">
        <v>0.83199999999999996</v>
      </c>
      <c r="N269">
        <v>0.89600000000000002</v>
      </c>
      <c r="O269">
        <v>1.0049999999999999</v>
      </c>
      <c r="P269">
        <v>1.115</v>
      </c>
      <c r="Q269">
        <v>1.1919999999999999</v>
      </c>
      <c r="R269">
        <v>1.4219999999999999</v>
      </c>
      <c r="S269">
        <v>1.6930000000000001</v>
      </c>
      <c r="T269">
        <v>1.5760000000000001</v>
      </c>
      <c r="U269">
        <v>1.5640000000000001</v>
      </c>
      <c r="V269">
        <v>1.7629999999999999</v>
      </c>
      <c r="W269">
        <v>2.15</v>
      </c>
      <c r="X269">
        <v>2.3090000000000002</v>
      </c>
      <c r="Y269">
        <v>2.7959999999999998</v>
      </c>
      <c r="Z269">
        <v>2.9420000000000002</v>
      </c>
      <c r="AA269">
        <v>3.3109999999999999</v>
      </c>
      <c r="AB269">
        <v>3.5569999999999999</v>
      </c>
      <c r="AC269">
        <v>3.6509999999999998</v>
      </c>
      <c r="AD269">
        <v>3.9329999999999998</v>
      </c>
      <c r="AE269">
        <v>4.6920000000000002</v>
      </c>
      <c r="AF269">
        <v>4.9660000000000002</v>
      </c>
      <c r="AG269">
        <v>5.101</v>
      </c>
      <c r="AH269">
        <v>6.2249999999999996</v>
      </c>
      <c r="AI269">
        <v>7.8920000000000003</v>
      </c>
      <c r="AJ269">
        <v>7.1280000000000001</v>
      </c>
      <c r="AK269">
        <v>8.3949999999999996</v>
      </c>
      <c r="AL269">
        <v>9.9469999999999992</v>
      </c>
      <c r="AM269">
        <v>13.176</v>
      </c>
      <c r="AN269">
        <v>15.454000000000001</v>
      </c>
      <c r="AO269">
        <v>13.739000000000001</v>
      </c>
      <c r="AP269">
        <v>13.571999999999999</v>
      </c>
      <c r="AQ269">
        <v>13.32</v>
      </c>
      <c r="AR269" s="2">
        <v>16.134</v>
      </c>
      <c r="AS269" s="2">
        <v>17.396000000000001</v>
      </c>
      <c r="AT269" s="2">
        <v>19.398</v>
      </c>
      <c r="AU269" s="2">
        <v>19.608000000000001</v>
      </c>
      <c r="AV269">
        <v>20.718</v>
      </c>
      <c r="AW269">
        <v>21.164000000000001</v>
      </c>
      <c r="AX269">
        <v>22.053000000000001</v>
      </c>
      <c r="AY269">
        <v>22.945</v>
      </c>
      <c r="AZ269">
        <v>23.047999999999998</v>
      </c>
      <c r="BA269">
        <v>2019</v>
      </c>
    </row>
    <row r="270" spans="1:53">
      <c r="A270" t="s">
        <v>230</v>
      </c>
      <c r="B270" t="s">
        <v>161</v>
      </c>
      <c r="C270" t="s">
        <v>144</v>
      </c>
      <c r="E270" t="s">
        <v>160</v>
      </c>
      <c r="F270" t="s">
        <v>152</v>
      </c>
      <c r="G270" t="s">
        <v>152</v>
      </c>
      <c r="H270" t="s">
        <v>152</v>
      </c>
      <c r="I270">
        <v>22.971</v>
      </c>
      <c r="J270">
        <v>24.152999999999999</v>
      </c>
      <c r="K270">
        <v>24.719000000000001</v>
      </c>
      <c r="L270">
        <v>25.507000000000001</v>
      </c>
      <c r="M270">
        <v>23.588000000000001</v>
      </c>
      <c r="N270">
        <v>19.143000000000001</v>
      </c>
      <c r="O270">
        <v>22.347000000000001</v>
      </c>
      <c r="P270">
        <v>24.533000000000001</v>
      </c>
      <c r="Q270">
        <v>22.388000000000002</v>
      </c>
      <c r="R270">
        <v>22.792000000000002</v>
      </c>
      <c r="S270">
        <v>23.547999999999998</v>
      </c>
      <c r="T270">
        <v>19.292000000000002</v>
      </c>
      <c r="U270">
        <v>17.094999999999999</v>
      </c>
      <c r="V270">
        <v>17.567</v>
      </c>
      <c r="W270">
        <v>20.562999999999999</v>
      </c>
      <c r="X270">
        <v>20.029</v>
      </c>
      <c r="Y270">
        <v>21.445</v>
      </c>
      <c r="Z270">
        <v>20.457000000000001</v>
      </c>
      <c r="AA270">
        <v>21.565000000000001</v>
      </c>
      <c r="AB270">
        <v>20.817</v>
      </c>
      <c r="AC270">
        <v>18.669</v>
      </c>
      <c r="AD270">
        <v>19.437000000000001</v>
      </c>
      <c r="AE270">
        <v>20.611999999999998</v>
      </c>
      <c r="AF270">
        <v>19.445</v>
      </c>
      <c r="AG270">
        <v>18.021000000000001</v>
      </c>
      <c r="AH270">
        <v>19.754000000000001</v>
      </c>
      <c r="AI270">
        <v>24.651</v>
      </c>
      <c r="AJ270">
        <v>18.393999999999998</v>
      </c>
      <c r="AK270">
        <v>19.687999999999999</v>
      </c>
      <c r="AL270">
        <v>22.417000000000002</v>
      </c>
      <c r="AM270">
        <v>27.61</v>
      </c>
      <c r="AN270">
        <v>27.05</v>
      </c>
      <c r="AO270">
        <v>22.846</v>
      </c>
      <c r="AP270">
        <v>20.867999999999999</v>
      </c>
      <c r="AQ270">
        <v>18.367000000000001</v>
      </c>
      <c r="AR270" s="2">
        <v>20.318999999999999</v>
      </c>
      <c r="AS270" s="2">
        <v>20.683</v>
      </c>
      <c r="AT270" s="2">
        <v>23.789000000000001</v>
      </c>
      <c r="AU270" s="2">
        <v>21.155000000000001</v>
      </c>
      <c r="AV270">
        <v>20.893999999999998</v>
      </c>
      <c r="AW270">
        <v>20.135999999999999</v>
      </c>
      <c r="AX270">
        <v>19.882999999999999</v>
      </c>
      <c r="AY270">
        <v>19.555</v>
      </c>
      <c r="AZ270">
        <v>18.597999999999999</v>
      </c>
      <c r="BA270">
        <v>2019</v>
      </c>
    </row>
    <row r="271" spans="1:53" hidden="1">
      <c r="A271" t="s">
        <v>230</v>
      </c>
      <c r="B271" t="s">
        <v>159</v>
      </c>
      <c r="C271" t="s">
        <v>150</v>
      </c>
      <c r="D271" t="s">
        <v>147</v>
      </c>
      <c r="E271" t="s">
        <v>232</v>
      </c>
      <c r="F271" t="s">
        <v>152</v>
      </c>
      <c r="G271" t="s">
        <v>152</v>
      </c>
      <c r="H271" t="s">
        <v>152</v>
      </c>
      <c r="I271">
        <v>-9.6000000000000002E-2</v>
      </c>
      <c r="J271">
        <v>-3.4000000000000002E-2</v>
      </c>
      <c r="K271">
        <v>-0.06</v>
      </c>
      <c r="L271">
        <v>-8.3000000000000004E-2</v>
      </c>
      <c r="M271">
        <v>1.0999999999999999E-2</v>
      </c>
      <c r="N271">
        <v>1.4999999999999999E-2</v>
      </c>
      <c r="O271">
        <v>1.4999999999999999E-2</v>
      </c>
      <c r="P271">
        <v>-9.1999999999999998E-2</v>
      </c>
      <c r="Q271">
        <v>-3.3000000000000002E-2</v>
      </c>
      <c r="R271">
        <v>-0.27</v>
      </c>
      <c r="S271">
        <v>-0.35299999999999998</v>
      </c>
      <c r="T271">
        <v>-8.2000000000000003E-2</v>
      </c>
      <c r="U271">
        <v>9.9000000000000005E-2</v>
      </c>
      <c r="V271">
        <v>0.20599999999999999</v>
      </c>
      <c r="W271">
        <v>7.0000000000000007E-2</v>
      </c>
      <c r="X271">
        <v>-1.9E-2</v>
      </c>
      <c r="Y271">
        <v>-0.253</v>
      </c>
      <c r="Z271">
        <v>4.3999999999999997E-2</v>
      </c>
      <c r="AA271">
        <v>-0.20399999999999999</v>
      </c>
      <c r="AB271">
        <v>-0.29899999999999999</v>
      </c>
      <c r="AC271">
        <v>3.6999999999999998E-2</v>
      </c>
      <c r="AD271">
        <v>0.41</v>
      </c>
      <c r="AE271">
        <v>0.64900000000000002</v>
      </c>
      <c r="AF271">
        <v>1.363</v>
      </c>
      <c r="AG271">
        <v>1.9530000000000001</v>
      </c>
      <c r="AH271">
        <v>0.86199999999999999</v>
      </c>
      <c r="AI271">
        <v>-1.7549999999999999</v>
      </c>
      <c r="AJ271">
        <v>1.1870000000000001</v>
      </c>
      <c r="AK271">
        <v>0.94499999999999995</v>
      </c>
      <c r="AL271">
        <v>-0.52800000000000002</v>
      </c>
      <c r="AM271">
        <v>-3.278</v>
      </c>
      <c r="AN271">
        <v>-3.5790000000000002</v>
      </c>
      <c r="AO271">
        <v>-2.7360000000000002</v>
      </c>
      <c r="AP271">
        <v>-3.0870000000000002</v>
      </c>
      <c r="AQ271">
        <v>-1.7949999999999999</v>
      </c>
      <c r="AR271" s="2">
        <v>-2.048</v>
      </c>
      <c r="AS271" s="2">
        <v>-3.7149999999999999</v>
      </c>
      <c r="AT271" s="2">
        <v>-7.3040000000000003</v>
      </c>
      <c r="AU271" s="2">
        <v>-6.6130000000000004</v>
      </c>
      <c r="AV271">
        <v>-5.9329999999999998</v>
      </c>
      <c r="AW271">
        <v>-4.95</v>
      </c>
      <c r="AX271">
        <v>-4.7489999999999997</v>
      </c>
      <c r="AY271">
        <v>-4.4459999999999997</v>
      </c>
      <c r="AZ271">
        <v>-3.2109999999999999</v>
      </c>
      <c r="BA271">
        <v>2019</v>
      </c>
    </row>
    <row r="272" spans="1:53" hidden="1">
      <c r="A272" t="s">
        <v>230</v>
      </c>
      <c r="B272" t="s">
        <v>159</v>
      </c>
      <c r="C272" t="s">
        <v>144</v>
      </c>
      <c r="E272" t="s">
        <v>158</v>
      </c>
      <c r="F272" t="s">
        <v>152</v>
      </c>
      <c r="G272" t="s">
        <v>152</v>
      </c>
      <c r="H272" t="s">
        <v>152</v>
      </c>
      <c r="I272">
        <v>-3.0150000000000001</v>
      </c>
      <c r="J272">
        <v>-1.095</v>
      </c>
      <c r="K272">
        <v>-1.855</v>
      </c>
      <c r="L272">
        <v>-2.431</v>
      </c>
      <c r="M272">
        <v>0.314</v>
      </c>
      <c r="N272">
        <v>0.312</v>
      </c>
      <c r="O272">
        <v>0.33900000000000002</v>
      </c>
      <c r="P272">
        <v>-2.0350000000000001</v>
      </c>
      <c r="Q272">
        <v>-0.623</v>
      </c>
      <c r="R272">
        <v>-4.3330000000000002</v>
      </c>
      <c r="S272">
        <v>-4.9050000000000002</v>
      </c>
      <c r="T272">
        <v>-1.0089999999999999</v>
      </c>
      <c r="U272">
        <v>1.077</v>
      </c>
      <c r="V272">
        <v>2.0550000000000002</v>
      </c>
      <c r="W272">
        <v>0.67300000000000004</v>
      </c>
      <c r="X272">
        <v>-0.16500000000000001</v>
      </c>
      <c r="Y272">
        <v>-1.9359999999999999</v>
      </c>
      <c r="Z272">
        <v>0.30399999999999999</v>
      </c>
      <c r="AA272">
        <v>-1.329</v>
      </c>
      <c r="AB272">
        <v>-1.75</v>
      </c>
      <c r="AC272">
        <v>0.188</v>
      </c>
      <c r="AD272">
        <v>2.0249999999999999</v>
      </c>
      <c r="AE272">
        <v>2.8490000000000002</v>
      </c>
      <c r="AF272">
        <v>5.3369999999999997</v>
      </c>
      <c r="AG272">
        <v>6.899</v>
      </c>
      <c r="AH272">
        <v>2.734</v>
      </c>
      <c r="AI272">
        <v>-5.4829999999999997</v>
      </c>
      <c r="AJ272">
        <v>3.0619999999999998</v>
      </c>
      <c r="AK272">
        <v>2.2149999999999999</v>
      </c>
      <c r="AL272">
        <v>-1.19</v>
      </c>
      <c r="AM272">
        <v>-6.87</v>
      </c>
      <c r="AN272">
        <v>-6.2649999999999997</v>
      </c>
      <c r="AO272">
        <v>-4.55</v>
      </c>
      <c r="AP272">
        <v>-4.7460000000000004</v>
      </c>
      <c r="AQ272">
        <v>-2.4750000000000001</v>
      </c>
      <c r="AR272" s="2">
        <v>-2.58</v>
      </c>
      <c r="AS272" s="2">
        <v>-4.4169999999999998</v>
      </c>
      <c r="AT272" s="2">
        <v>-8.9580000000000002</v>
      </c>
      <c r="AU272" s="2">
        <v>-7.1349999999999998</v>
      </c>
      <c r="AV272">
        <v>-5.9829999999999997</v>
      </c>
      <c r="AW272">
        <v>-4.7089999999999996</v>
      </c>
      <c r="AX272">
        <v>-4.2809999999999997</v>
      </c>
      <c r="AY272">
        <v>-3.7890000000000001</v>
      </c>
      <c r="AZ272">
        <v>-2.5910000000000002</v>
      </c>
      <c r="BA272">
        <v>2019</v>
      </c>
    </row>
    <row r="273" spans="1:53" hidden="1">
      <c r="A273" t="s">
        <v>230</v>
      </c>
      <c r="B273" t="s">
        <v>157</v>
      </c>
      <c r="C273" t="s">
        <v>150</v>
      </c>
      <c r="D273" t="s">
        <v>147</v>
      </c>
      <c r="E273" t="s">
        <v>232</v>
      </c>
      <c r="F273" t="s">
        <v>152</v>
      </c>
      <c r="G273" t="s">
        <v>152</v>
      </c>
      <c r="H273" t="s">
        <v>152</v>
      </c>
      <c r="I273" t="s">
        <v>152</v>
      </c>
      <c r="J273" t="s">
        <v>152</v>
      </c>
      <c r="K273" t="s">
        <v>152</v>
      </c>
      <c r="L273" t="s">
        <v>152</v>
      </c>
      <c r="M273" t="s">
        <v>152</v>
      </c>
      <c r="N273" t="s">
        <v>152</v>
      </c>
      <c r="O273" t="s">
        <v>152</v>
      </c>
      <c r="P273" t="s">
        <v>152</v>
      </c>
      <c r="Q273" t="s">
        <v>152</v>
      </c>
      <c r="R273">
        <v>-0.14799999999999999</v>
      </c>
      <c r="S273">
        <v>-0.20300000000000001</v>
      </c>
      <c r="T273">
        <v>0.105</v>
      </c>
      <c r="U273">
        <v>0.36899999999999999</v>
      </c>
      <c r="V273">
        <v>0.46600000000000003</v>
      </c>
      <c r="W273">
        <v>0.35199999999999998</v>
      </c>
      <c r="X273">
        <v>0.32400000000000001</v>
      </c>
      <c r="Y273">
        <v>0.151</v>
      </c>
      <c r="Z273">
        <v>0.48099999999999998</v>
      </c>
      <c r="AA273">
        <v>0.23100000000000001</v>
      </c>
      <c r="AB273">
        <v>0.155</v>
      </c>
      <c r="AC273">
        <v>0.752</v>
      </c>
      <c r="AD273">
        <v>0.79500000000000004</v>
      </c>
      <c r="AE273">
        <v>0.995</v>
      </c>
      <c r="AF273">
        <v>1.6830000000000001</v>
      </c>
      <c r="AG273">
        <v>2.339</v>
      </c>
      <c r="AH273">
        <v>1.258</v>
      </c>
      <c r="AI273">
        <v>-1.2929999999999999</v>
      </c>
      <c r="AJ273">
        <v>1.554</v>
      </c>
      <c r="AK273">
        <v>1.3660000000000001</v>
      </c>
      <c r="AL273">
        <v>-7.5999999999999998E-2</v>
      </c>
      <c r="AM273">
        <v>-2.7570000000000001</v>
      </c>
      <c r="AN273">
        <v>-2.6459999999999999</v>
      </c>
      <c r="AO273">
        <v>-1.6950000000000001</v>
      </c>
      <c r="AP273">
        <v>-1.839</v>
      </c>
      <c r="AQ273">
        <v>-0.27</v>
      </c>
      <c r="AR273" s="2">
        <v>-0.19600000000000001</v>
      </c>
      <c r="AS273" s="2">
        <v>-1.5860000000000001</v>
      </c>
      <c r="AT273" s="2">
        <v>-5.1440000000000001</v>
      </c>
      <c r="AU273" s="2">
        <v>-4.343</v>
      </c>
      <c r="AV273">
        <v>-3.7120000000000002</v>
      </c>
      <c r="AW273">
        <v>-2.423</v>
      </c>
      <c r="AX273">
        <v>-1.9510000000000001</v>
      </c>
      <c r="AY273">
        <v>-1.452</v>
      </c>
      <c r="AZ273">
        <v>-0.81299999999999994</v>
      </c>
      <c r="BA273">
        <v>2019</v>
      </c>
    </row>
    <row r="274" spans="1:53" hidden="1">
      <c r="A274" t="s">
        <v>230</v>
      </c>
      <c r="B274" t="s">
        <v>157</v>
      </c>
      <c r="C274" t="s">
        <v>144</v>
      </c>
      <c r="E274" t="s">
        <v>156</v>
      </c>
      <c r="F274" t="s">
        <v>152</v>
      </c>
      <c r="G274" t="s">
        <v>152</v>
      </c>
      <c r="H274" t="s">
        <v>152</v>
      </c>
      <c r="I274" t="s">
        <v>152</v>
      </c>
      <c r="J274" t="s">
        <v>152</v>
      </c>
      <c r="K274" t="s">
        <v>152</v>
      </c>
      <c r="L274" t="s">
        <v>152</v>
      </c>
      <c r="M274" t="s">
        <v>152</v>
      </c>
      <c r="N274" t="s">
        <v>152</v>
      </c>
      <c r="O274" t="s">
        <v>152</v>
      </c>
      <c r="P274" t="s">
        <v>152</v>
      </c>
      <c r="Q274" t="s">
        <v>152</v>
      </c>
      <c r="R274">
        <v>-2.3780000000000001</v>
      </c>
      <c r="S274">
        <v>-2.827</v>
      </c>
      <c r="T274">
        <v>1.286</v>
      </c>
      <c r="U274">
        <v>4.0350000000000001</v>
      </c>
      <c r="V274">
        <v>4.6479999999999997</v>
      </c>
      <c r="W274">
        <v>3.37</v>
      </c>
      <c r="X274">
        <v>2.81</v>
      </c>
      <c r="Y274">
        <v>1.155</v>
      </c>
      <c r="Z274">
        <v>3.343</v>
      </c>
      <c r="AA274">
        <v>1.504</v>
      </c>
      <c r="AB274">
        <v>0.91</v>
      </c>
      <c r="AC274">
        <v>3.8450000000000002</v>
      </c>
      <c r="AD274">
        <v>3.9289999999999998</v>
      </c>
      <c r="AE274">
        <v>4.3730000000000002</v>
      </c>
      <c r="AF274">
        <v>6.59</v>
      </c>
      <c r="AG274">
        <v>8.2620000000000005</v>
      </c>
      <c r="AH274">
        <v>3.992</v>
      </c>
      <c r="AI274">
        <v>-4.04</v>
      </c>
      <c r="AJ274">
        <v>4.01</v>
      </c>
      <c r="AK274">
        <v>3.2040000000000002</v>
      </c>
      <c r="AL274">
        <v>-0.17100000000000001</v>
      </c>
      <c r="AM274">
        <v>-5.7779999999999996</v>
      </c>
      <c r="AN274">
        <v>-4.6319999999999997</v>
      </c>
      <c r="AO274">
        <v>-2.819</v>
      </c>
      <c r="AP274">
        <v>-2.827</v>
      </c>
      <c r="AQ274">
        <v>-0.372</v>
      </c>
      <c r="AR274" s="2">
        <v>-0.247</v>
      </c>
      <c r="AS274" s="2">
        <v>-1.8859999999999999</v>
      </c>
      <c r="AT274" s="2">
        <v>-6.3090000000000002</v>
      </c>
      <c r="AU274" s="2">
        <v>-4.6859999999999999</v>
      </c>
      <c r="AV274">
        <v>-3.7429999999999999</v>
      </c>
      <c r="AW274">
        <v>-2.306</v>
      </c>
      <c r="AX274">
        <v>-1.7589999999999999</v>
      </c>
      <c r="AY274">
        <v>-1.238</v>
      </c>
      <c r="AZ274">
        <v>-0.65600000000000003</v>
      </c>
      <c r="BA274">
        <v>2019</v>
      </c>
    </row>
    <row r="275" spans="1:53" hidden="1">
      <c r="A275" t="s">
        <v>230</v>
      </c>
      <c r="B275" t="s">
        <v>155</v>
      </c>
      <c r="C275" t="s">
        <v>150</v>
      </c>
      <c r="D275" t="s">
        <v>147</v>
      </c>
    </row>
    <row r="276" spans="1:53" hidden="1">
      <c r="A276" t="s">
        <v>230</v>
      </c>
      <c r="B276" t="s">
        <v>155</v>
      </c>
      <c r="C276" t="s">
        <v>144</v>
      </c>
    </row>
    <row r="277" spans="1:53" hidden="1">
      <c r="A277" t="s">
        <v>230</v>
      </c>
      <c r="B277" t="s">
        <v>154</v>
      </c>
      <c r="C277" t="s">
        <v>150</v>
      </c>
      <c r="D277" t="s">
        <v>147</v>
      </c>
      <c r="E277" t="s">
        <v>232</v>
      </c>
      <c r="F277" t="s">
        <v>152</v>
      </c>
      <c r="G277" t="s">
        <v>152</v>
      </c>
      <c r="H277" t="s">
        <v>152</v>
      </c>
      <c r="I277" t="s">
        <v>152</v>
      </c>
      <c r="J277" t="s">
        <v>152</v>
      </c>
      <c r="K277" t="s">
        <v>152</v>
      </c>
      <c r="L277" t="s">
        <v>152</v>
      </c>
      <c r="M277" t="s">
        <v>152</v>
      </c>
      <c r="N277" t="s">
        <v>152</v>
      </c>
      <c r="O277" t="s">
        <v>152</v>
      </c>
      <c r="P277" t="s">
        <v>152</v>
      </c>
      <c r="Q277" t="s">
        <v>152</v>
      </c>
      <c r="R277" t="s">
        <v>152</v>
      </c>
      <c r="S277" t="s">
        <v>152</v>
      </c>
      <c r="T277">
        <v>3.2730000000000001</v>
      </c>
      <c r="U277">
        <v>3.3460000000000001</v>
      </c>
      <c r="V277">
        <v>3.7930000000000001</v>
      </c>
      <c r="W277">
        <v>4.5919999999999996</v>
      </c>
      <c r="X277">
        <v>5.2709999999999999</v>
      </c>
      <c r="Y277">
        <v>5.4450000000000003</v>
      </c>
      <c r="Z277">
        <v>6.0869999999999997</v>
      </c>
      <c r="AA277">
        <v>7.319</v>
      </c>
      <c r="AB277">
        <v>8.2759999999999998</v>
      </c>
      <c r="AC277">
        <v>7.9050000000000002</v>
      </c>
      <c r="AD277">
        <v>7.5220000000000002</v>
      </c>
      <c r="AE277">
        <v>7.1849999999999996</v>
      </c>
      <c r="AF277">
        <v>6.6349999999999998</v>
      </c>
      <c r="AG277">
        <v>6.2709999999999999</v>
      </c>
      <c r="AH277">
        <v>6.7930000000000001</v>
      </c>
      <c r="AI277">
        <v>6.952</v>
      </c>
      <c r="AJ277">
        <v>6.6989999999999998</v>
      </c>
      <c r="AK277">
        <v>6.9409999999999998</v>
      </c>
      <c r="AL277">
        <v>8.4860000000000007</v>
      </c>
      <c r="AM277">
        <v>11.878</v>
      </c>
      <c r="AN277">
        <v>15.365</v>
      </c>
      <c r="AO277">
        <v>18</v>
      </c>
      <c r="AP277">
        <v>21.943999999999999</v>
      </c>
      <c r="AQ277">
        <v>23.558</v>
      </c>
      <c r="AR277" s="2">
        <v>29.123000000000001</v>
      </c>
      <c r="AS277" s="2">
        <v>33.677999999999997</v>
      </c>
      <c r="AT277" s="2">
        <v>39.851999999999997</v>
      </c>
      <c r="AU277" s="2">
        <v>42.155999999999999</v>
      </c>
      <c r="AV277">
        <v>48.673999999999999</v>
      </c>
      <c r="AW277">
        <v>52.636000000000003</v>
      </c>
      <c r="AX277">
        <v>57.84</v>
      </c>
      <c r="AY277">
        <v>61.228000000000002</v>
      </c>
      <c r="AZ277">
        <v>64.438999999999993</v>
      </c>
      <c r="BA277">
        <v>2019</v>
      </c>
    </row>
    <row r="278" spans="1:53" hidden="1">
      <c r="A278" t="s">
        <v>230</v>
      </c>
      <c r="B278" t="s">
        <v>154</v>
      </c>
      <c r="C278" t="s">
        <v>144</v>
      </c>
      <c r="E278" t="s">
        <v>153</v>
      </c>
      <c r="F278" t="s">
        <v>152</v>
      </c>
      <c r="G278" t="s">
        <v>152</v>
      </c>
      <c r="H278" t="s">
        <v>152</v>
      </c>
      <c r="I278" t="s">
        <v>152</v>
      </c>
      <c r="J278" t="s">
        <v>152</v>
      </c>
      <c r="K278" t="s">
        <v>152</v>
      </c>
      <c r="L278" t="s">
        <v>152</v>
      </c>
      <c r="M278" t="s">
        <v>152</v>
      </c>
      <c r="N278" t="s">
        <v>152</v>
      </c>
      <c r="O278" t="s">
        <v>152</v>
      </c>
      <c r="P278" t="s">
        <v>152</v>
      </c>
      <c r="Q278" t="s">
        <v>152</v>
      </c>
      <c r="R278" t="s">
        <v>152</v>
      </c>
      <c r="S278" t="s">
        <v>152</v>
      </c>
      <c r="T278">
        <v>40.066000000000003</v>
      </c>
      <c r="U278">
        <v>36.566000000000003</v>
      </c>
      <c r="V278">
        <v>37.796999999999997</v>
      </c>
      <c r="W278">
        <v>43.917999999999999</v>
      </c>
      <c r="X278">
        <v>45.731000000000002</v>
      </c>
      <c r="Y278">
        <v>41.756999999999998</v>
      </c>
      <c r="Z278">
        <v>42.332999999999998</v>
      </c>
      <c r="AA278">
        <v>47.664000000000001</v>
      </c>
      <c r="AB278">
        <v>48.432000000000002</v>
      </c>
      <c r="AC278">
        <v>40.42</v>
      </c>
      <c r="AD278">
        <v>37.176000000000002</v>
      </c>
      <c r="AE278">
        <v>31.562000000000001</v>
      </c>
      <c r="AF278">
        <v>25.98</v>
      </c>
      <c r="AG278">
        <v>22.157</v>
      </c>
      <c r="AH278">
        <v>21.555</v>
      </c>
      <c r="AI278">
        <v>21.716000000000001</v>
      </c>
      <c r="AJ278">
        <v>17.286000000000001</v>
      </c>
      <c r="AK278">
        <v>16.277999999999999</v>
      </c>
      <c r="AL278">
        <v>19.123999999999999</v>
      </c>
      <c r="AM278">
        <v>24.89</v>
      </c>
      <c r="AN278">
        <v>26.895</v>
      </c>
      <c r="AO278">
        <v>29.931000000000001</v>
      </c>
      <c r="AP278">
        <v>33.74</v>
      </c>
      <c r="AQ278">
        <v>32.484000000000002</v>
      </c>
      <c r="AR278" s="2">
        <v>36.676000000000002</v>
      </c>
      <c r="AS278" s="2">
        <v>40.04</v>
      </c>
      <c r="AT278" s="2">
        <v>48.875</v>
      </c>
      <c r="AU278" s="2">
        <v>45.481999999999999</v>
      </c>
      <c r="AV278">
        <v>49.085000000000001</v>
      </c>
      <c r="AW278">
        <v>50.078000000000003</v>
      </c>
      <c r="AX278">
        <v>52.148000000000003</v>
      </c>
      <c r="AY278">
        <v>52.183</v>
      </c>
      <c r="AZ278">
        <v>51.997</v>
      </c>
      <c r="BA278">
        <v>2019</v>
      </c>
    </row>
    <row r="279" spans="1:53" hidden="1">
      <c r="A279" t="s">
        <v>230</v>
      </c>
      <c r="B279" t="s">
        <v>151</v>
      </c>
      <c r="C279" t="s">
        <v>150</v>
      </c>
      <c r="D279" t="s">
        <v>147</v>
      </c>
      <c r="E279" t="s">
        <v>232</v>
      </c>
      <c r="F279">
        <v>2.74</v>
      </c>
      <c r="G279">
        <v>2.6970000000000001</v>
      </c>
      <c r="H279">
        <v>2.806</v>
      </c>
      <c r="I279">
        <v>3.169</v>
      </c>
      <c r="J279">
        <v>3.1379999999999999</v>
      </c>
      <c r="K279">
        <v>3.25</v>
      </c>
      <c r="L279">
        <v>3.4340000000000002</v>
      </c>
      <c r="M279">
        <v>3.528</v>
      </c>
      <c r="N279">
        <v>4.6820000000000004</v>
      </c>
      <c r="O279">
        <v>4.4980000000000002</v>
      </c>
      <c r="P279">
        <v>4.5430000000000001</v>
      </c>
      <c r="Q279">
        <v>5.3250000000000002</v>
      </c>
      <c r="R279">
        <v>6.2370000000000001</v>
      </c>
      <c r="S279">
        <v>7.1890000000000001</v>
      </c>
      <c r="T279">
        <v>8.1679999999999993</v>
      </c>
      <c r="U279">
        <v>9.15</v>
      </c>
      <c r="V279">
        <v>10.036</v>
      </c>
      <c r="W279">
        <v>10.457000000000001</v>
      </c>
      <c r="X279">
        <v>11.526</v>
      </c>
      <c r="Y279">
        <v>13.039</v>
      </c>
      <c r="Z279">
        <v>14.38</v>
      </c>
      <c r="AA279">
        <v>15.355</v>
      </c>
      <c r="AB279">
        <v>17.087</v>
      </c>
      <c r="AC279">
        <v>19.558</v>
      </c>
      <c r="AD279">
        <v>20.234000000000002</v>
      </c>
      <c r="AE279">
        <v>22.765999999999998</v>
      </c>
      <c r="AF279">
        <v>25.539000000000001</v>
      </c>
      <c r="AG279">
        <v>28.303999999999998</v>
      </c>
      <c r="AH279">
        <v>31.512</v>
      </c>
      <c r="AI279">
        <v>32.012999999999998</v>
      </c>
      <c r="AJ279">
        <v>38.752000000000002</v>
      </c>
      <c r="AK279">
        <v>42.642000000000003</v>
      </c>
      <c r="AL279">
        <v>44.372</v>
      </c>
      <c r="AM279">
        <v>47.720999999999997</v>
      </c>
      <c r="AN279">
        <v>57.131</v>
      </c>
      <c r="AO279">
        <v>60.139000000000003</v>
      </c>
      <c r="AP279">
        <v>65.037999999999997</v>
      </c>
      <c r="AQ279">
        <v>72.522000000000006</v>
      </c>
      <c r="AR279" s="2">
        <v>79.405000000000001</v>
      </c>
      <c r="AS279" s="2">
        <v>84.108999999999995</v>
      </c>
      <c r="AT279" s="2">
        <v>81.539000000000001</v>
      </c>
      <c r="AU279" s="2">
        <v>92.686999999999998</v>
      </c>
      <c r="AV279">
        <v>99.161000000000001</v>
      </c>
      <c r="AW279">
        <v>105.10899999999999</v>
      </c>
      <c r="AX279">
        <v>110.91500000000001</v>
      </c>
      <c r="AY279">
        <v>117.333</v>
      </c>
      <c r="AZ279">
        <v>123.928</v>
      </c>
      <c r="BA279">
        <v>2019</v>
      </c>
    </row>
    <row r="280" spans="1:53" hidden="1">
      <c r="A280" t="s">
        <v>230</v>
      </c>
      <c r="B280" t="s">
        <v>145</v>
      </c>
      <c r="C280" t="s">
        <v>148</v>
      </c>
      <c r="D280" t="s">
        <v>147</v>
      </c>
      <c r="E280" t="s">
        <v>231</v>
      </c>
      <c r="F280">
        <v>-0.23</v>
      </c>
      <c r="G280">
        <v>-0.41</v>
      </c>
      <c r="H280">
        <v>-0.29899999999999999</v>
      </c>
      <c r="I280">
        <v>-0.375</v>
      </c>
      <c r="J280">
        <v>-0.32100000000000001</v>
      </c>
      <c r="K280">
        <v>-0.15</v>
      </c>
      <c r="L280">
        <v>-0.105</v>
      </c>
      <c r="M280">
        <v>-0.215</v>
      </c>
      <c r="N280">
        <v>-0.33700000000000002</v>
      </c>
      <c r="O280">
        <v>-0.35499999999999998</v>
      </c>
      <c r="P280">
        <v>-9.1999999999999998E-2</v>
      </c>
      <c r="Q280">
        <v>-0.152</v>
      </c>
      <c r="R280">
        <v>-1E-3</v>
      </c>
      <c r="S280">
        <v>0.51600000000000001</v>
      </c>
      <c r="T280">
        <v>0.48899999999999999</v>
      </c>
      <c r="U280">
        <v>0.91500000000000004</v>
      </c>
      <c r="V280">
        <v>0.19</v>
      </c>
      <c r="W280">
        <v>-0.45800000000000002</v>
      </c>
      <c r="X280">
        <v>-0.317</v>
      </c>
      <c r="Y280">
        <v>-0.121</v>
      </c>
      <c r="Z280">
        <v>3.4000000000000002E-2</v>
      </c>
      <c r="AA280">
        <v>0.107</v>
      </c>
      <c r="AB280">
        <v>-5.8999999999999997E-2</v>
      </c>
      <c r="AC280">
        <v>4.0000000000000001E-3</v>
      </c>
      <c r="AD280">
        <v>-9.8000000000000004E-2</v>
      </c>
      <c r="AE280">
        <v>0.625</v>
      </c>
      <c r="AF280">
        <v>-0.14299999999999999</v>
      </c>
      <c r="AG280">
        <v>0.20399999999999999</v>
      </c>
      <c r="AH280">
        <v>0.56100000000000005</v>
      </c>
      <c r="AI280">
        <v>-0.84899999999999998</v>
      </c>
      <c r="AJ280">
        <v>-2.8010000000000002</v>
      </c>
      <c r="AK280">
        <v>-4.3600000000000003</v>
      </c>
      <c r="AL280">
        <v>-7.82</v>
      </c>
      <c r="AM280">
        <v>-6.7460000000000004</v>
      </c>
      <c r="AN280">
        <v>3.1880000000000002</v>
      </c>
      <c r="AO280">
        <v>5.327</v>
      </c>
      <c r="AP280">
        <v>5.8920000000000003</v>
      </c>
      <c r="AQ280">
        <v>6.4640000000000004</v>
      </c>
      <c r="AR280" s="2">
        <v>5.8760000000000003</v>
      </c>
      <c r="AS280" s="2">
        <v>4.9989999999999997</v>
      </c>
      <c r="AT280" s="2">
        <v>3.0830000000000002</v>
      </c>
      <c r="AU280" s="2">
        <v>5.8630000000000004</v>
      </c>
      <c r="AV280">
        <v>5.984</v>
      </c>
      <c r="AW280">
        <v>5.6879999999999997</v>
      </c>
      <c r="AX280">
        <v>6.1189999999999998</v>
      </c>
      <c r="AY280">
        <v>6.2080000000000002</v>
      </c>
      <c r="AZ280">
        <v>6.21</v>
      </c>
      <c r="BA280">
        <v>2019</v>
      </c>
    </row>
    <row r="281" spans="1:53" hidden="1">
      <c r="A281" t="s">
        <v>230</v>
      </c>
      <c r="B281" t="s">
        <v>145</v>
      </c>
      <c r="C281" t="s">
        <v>144</v>
      </c>
      <c r="E281" t="s">
        <v>143</v>
      </c>
      <c r="F281">
        <v>-5.6280000000000001</v>
      </c>
      <c r="G281">
        <v>-10.222</v>
      </c>
      <c r="H281">
        <v>-7.8650000000000002</v>
      </c>
      <c r="I281">
        <v>-9.8659999999999997</v>
      </c>
      <c r="J281">
        <v>-9.1460000000000008</v>
      </c>
      <c r="K281">
        <v>-4.6059999999999999</v>
      </c>
      <c r="L281">
        <v>-2.9780000000000002</v>
      </c>
      <c r="M281">
        <v>-5.5229999999999997</v>
      </c>
      <c r="N281">
        <v>-6.2320000000000002</v>
      </c>
      <c r="O281">
        <v>-6.7830000000000004</v>
      </c>
      <c r="P281">
        <v>-1.9359999999999999</v>
      </c>
      <c r="Q281">
        <v>-2.7109999999999999</v>
      </c>
      <c r="R281">
        <v>-2.1000000000000001E-2</v>
      </c>
      <c r="S281">
        <v>7.02</v>
      </c>
      <c r="T281">
        <v>6.0490000000000004</v>
      </c>
      <c r="U281">
        <v>12.804</v>
      </c>
      <c r="V281">
        <v>2.4910000000000001</v>
      </c>
      <c r="W281">
        <v>-6.2939999999999996</v>
      </c>
      <c r="X281">
        <v>-5.7110000000000003</v>
      </c>
      <c r="Y281">
        <v>-2.38</v>
      </c>
      <c r="Z281">
        <v>0.65700000000000003</v>
      </c>
      <c r="AA281">
        <v>2.3679999999999999</v>
      </c>
      <c r="AB281">
        <v>-1.3360000000000001</v>
      </c>
      <c r="AC281">
        <v>8.2000000000000003E-2</v>
      </c>
      <c r="AD281">
        <v>-1.5549999999999999</v>
      </c>
      <c r="AE281">
        <v>8.5090000000000003</v>
      </c>
      <c r="AF281">
        <v>-1.7110000000000001</v>
      </c>
      <c r="AG281">
        <v>2.1419999999999999</v>
      </c>
      <c r="AH281">
        <v>4.8040000000000003</v>
      </c>
      <c r="AI281">
        <v>-7.3029999999999999</v>
      </c>
      <c r="AJ281">
        <v>-19.655999999999999</v>
      </c>
      <c r="AK281">
        <v>-24.242999999999999</v>
      </c>
      <c r="AL281">
        <v>-36.720999999999997</v>
      </c>
      <c r="AM281">
        <v>-31.728000000000002</v>
      </c>
      <c r="AN281">
        <v>13.734999999999999</v>
      </c>
      <c r="AO281">
        <v>24.524000000000001</v>
      </c>
      <c r="AP281">
        <v>28.381</v>
      </c>
      <c r="AQ281">
        <v>28.423999999999999</v>
      </c>
      <c r="AR281" s="2">
        <v>24.372</v>
      </c>
      <c r="AS281" s="2">
        <v>20.135000000000002</v>
      </c>
      <c r="AT281" s="2">
        <v>13.243</v>
      </c>
      <c r="AU281" s="2">
        <v>22.158999999999999</v>
      </c>
      <c r="AV281">
        <v>21.135999999999999</v>
      </c>
      <c r="AW281">
        <v>18.956</v>
      </c>
      <c r="AX281">
        <v>19.324000000000002</v>
      </c>
      <c r="AY281">
        <v>18.532</v>
      </c>
      <c r="AZ281">
        <v>17.552</v>
      </c>
      <c r="BA281">
        <v>2019</v>
      </c>
    </row>
    <row r="282" spans="1:53" hidden="1">
      <c r="A282" t="s">
        <v>62</v>
      </c>
      <c r="B282" t="s">
        <v>200</v>
      </c>
      <c r="C282" t="s">
        <v>150</v>
      </c>
      <c r="D282" t="s">
        <v>147</v>
      </c>
      <c r="E282" t="s">
        <v>229</v>
      </c>
      <c r="F282">
        <v>0.89400000000000002</v>
      </c>
      <c r="G282">
        <v>0.81299999999999994</v>
      </c>
      <c r="H282">
        <v>0.80500000000000005</v>
      </c>
      <c r="I282">
        <v>0.80900000000000005</v>
      </c>
      <c r="J282">
        <v>0.82499999999999996</v>
      </c>
      <c r="K282">
        <v>0.873</v>
      </c>
      <c r="L282">
        <v>0.91400000000000003</v>
      </c>
      <c r="M282">
        <v>0.91900000000000004</v>
      </c>
      <c r="N282">
        <v>0.94499999999999995</v>
      </c>
      <c r="O282">
        <v>1</v>
      </c>
      <c r="P282">
        <v>0.93600000000000005</v>
      </c>
      <c r="Q282">
        <v>0.91300000000000003</v>
      </c>
      <c r="R282">
        <v>0.95099999999999996</v>
      </c>
      <c r="S282">
        <v>0.96699999999999997</v>
      </c>
      <c r="T282">
        <v>1.0289999999999999</v>
      </c>
      <c r="U282">
        <v>1.0960000000000001</v>
      </c>
      <c r="V282">
        <v>1.1759999999999999</v>
      </c>
      <c r="W282">
        <v>1.1850000000000001</v>
      </c>
      <c r="X282">
        <v>1.198</v>
      </c>
      <c r="Y282">
        <v>1.1910000000000001</v>
      </c>
      <c r="Z282">
        <v>1.2509999999999999</v>
      </c>
      <c r="AA282">
        <v>1.3440000000000001</v>
      </c>
      <c r="AB282">
        <v>1.42</v>
      </c>
      <c r="AC282">
        <v>1.494</v>
      </c>
      <c r="AD282">
        <v>1.54</v>
      </c>
      <c r="AE282">
        <v>1.6419999999999999</v>
      </c>
      <c r="AF282">
        <v>1.677</v>
      </c>
      <c r="AG282">
        <v>1.6850000000000001</v>
      </c>
      <c r="AH282">
        <v>1.7450000000000001</v>
      </c>
      <c r="AI282">
        <v>1.736</v>
      </c>
      <c r="AJ282">
        <v>1.78</v>
      </c>
      <c r="AK282">
        <v>1.8540000000000001</v>
      </c>
      <c r="AL282">
        <v>1.778</v>
      </c>
      <c r="AM282">
        <v>1.7709999999999999</v>
      </c>
      <c r="AN282">
        <v>1.772</v>
      </c>
      <c r="AO282">
        <v>1.8480000000000001</v>
      </c>
      <c r="AP282">
        <v>1.9970000000000001</v>
      </c>
      <c r="AQ282">
        <v>2.0179999999999998</v>
      </c>
      <c r="AR282" s="2">
        <v>1.976</v>
      </c>
      <c r="AS282" s="2">
        <v>2.0470000000000002</v>
      </c>
      <c r="AT282" s="2">
        <v>1.9910000000000001</v>
      </c>
      <c r="AU282" s="2">
        <v>1.847</v>
      </c>
      <c r="AV282">
        <v>1.8660000000000001</v>
      </c>
      <c r="AW282">
        <v>1.9419999999999999</v>
      </c>
      <c r="AX282">
        <v>2.0139999999999998</v>
      </c>
      <c r="AY282">
        <v>2.081</v>
      </c>
      <c r="AZ282">
        <v>2.1389999999999998</v>
      </c>
      <c r="BA282">
        <v>2020</v>
      </c>
    </row>
    <row r="283" spans="1:53" hidden="1">
      <c r="A283" t="s">
        <v>62</v>
      </c>
      <c r="B283" t="s">
        <v>200</v>
      </c>
      <c r="C283" t="s">
        <v>170</v>
      </c>
      <c r="E283" t="s">
        <v>199</v>
      </c>
      <c r="F283">
        <v>-6.1230000000000002</v>
      </c>
      <c r="G283">
        <v>-9.0559999999999992</v>
      </c>
      <c r="H283">
        <v>-1.014</v>
      </c>
      <c r="I283">
        <v>0.48499999999999999</v>
      </c>
      <c r="J283">
        <v>1.98</v>
      </c>
      <c r="K283">
        <v>5.8259999999999996</v>
      </c>
      <c r="L283">
        <v>4.79</v>
      </c>
      <c r="M283">
        <v>0.50900000000000001</v>
      </c>
      <c r="N283">
        <v>2.871</v>
      </c>
      <c r="O283">
        <v>5.819</v>
      </c>
      <c r="P283">
        <v>-6.444</v>
      </c>
      <c r="Q283">
        <v>-2.4430000000000001</v>
      </c>
      <c r="R283">
        <v>4.1349999999999998</v>
      </c>
      <c r="S283">
        <v>1.6830000000000001</v>
      </c>
      <c r="T283">
        <v>6.39</v>
      </c>
      <c r="U283">
        <v>6.556</v>
      </c>
      <c r="V283">
        <v>7.274</v>
      </c>
      <c r="W283">
        <v>0.80300000000000005</v>
      </c>
      <c r="X283">
        <v>1.1000000000000001</v>
      </c>
      <c r="Y283">
        <v>-0.63600000000000001</v>
      </c>
      <c r="Z283">
        <v>5.093</v>
      </c>
      <c r="AA283">
        <v>7.39</v>
      </c>
      <c r="AB283">
        <v>5.6520000000000001</v>
      </c>
      <c r="AC283">
        <v>5.2130000000000001</v>
      </c>
      <c r="AD283">
        <v>3.0870000000000002</v>
      </c>
      <c r="AE283">
        <v>6.6390000000000002</v>
      </c>
      <c r="AF283">
        <v>2.1320000000000001</v>
      </c>
      <c r="AG283">
        <v>0.48599999999999999</v>
      </c>
      <c r="AH283">
        <v>3.556</v>
      </c>
      <c r="AI283">
        <v>-0.54200000000000004</v>
      </c>
      <c r="AJ283">
        <v>2.5510000000000002</v>
      </c>
      <c r="AK283">
        <v>4.173</v>
      </c>
      <c r="AL283">
        <v>-4.0890000000000004</v>
      </c>
      <c r="AM283">
        <v>-0.41899999999999998</v>
      </c>
      <c r="AN283">
        <v>7.8E-2</v>
      </c>
      <c r="AO283">
        <v>4.2720000000000002</v>
      </c>
      <c r="AP283">
        <v>8.0559999999999992</v>
      </c>
      <c r="AQ283">
        <v>1.044</v>
      </c>
      <c r="AR283" s="2">
        <v>-2.0630000000000002</v>
      </c>
      <c r="AS283" s="2">
        <v>3.58</v>
      </c>
      <c r="AT283" s="2">
        <v>-2.742</v>
      </c>
      <c r="AU283" s="2">
        <v>-7.226</v>
      </c>
      <c r="AV283">
        <v>1.048</v>
      </c>
      <c r="AW283">
        <v>4.0590000000000002</v>
      </c>
      <c r="AX283">
        <v>3.69</v>
      </c>
      <c r="AY283">
        <v>3.3220000000000001</v>
      </c>
      <c r="AZ283">
        <v>2.8090000000000002</v>
      </c>
      <c r="BA283">
        <v>2020</v>
      </c>
    </row>
    <row r="284" spans="1:53" hidden="1">
      <c r="A284" t="s">
        <v>62</v>
      </c>
      <c r="B284" t="s">
        <v>198</v>
      </c>
      <c r="C284" t="s">
        <v>150</v>
      </c>
      <c r="D284" t="s">
        <v>147</v>
      </c>
      <c r="E284" t="s">
        <v>229</v>
      </c>
      <c r="F284">
        <v>0.114</v>
      </c>
      <c r="G284">
        <v>0.12</v>
      </c>
      <c r="H284">
        <v>0.14399999999999999</v>
      </c>
      <c r="I284">
        <v>0.17</v>
      </c>
      <c r="J284">
        <v>0.20100000000000001</v>
      </c>
      <c r="K284">
        <v>0.23100000000000001</v>
      </c>
      <c r="L284">
        <v>0.24399999999999999</v>
      </c>
      <c r="M284">
        <v>0.25600000000000001</v>
      </c>
      <c r="N284">
        <v>0.28000000000000003</v>
      </c>
      <c r="O284">
        <v>0.313</v>
      </c>
      <c r="P284">
        <v>0.41</v>
      </c>
      <c r="Q284">
        <v>0.41199999999999998</v>
      </c>
      <c r="R284">
        <v>0.46300000000000002</v>
      </c>
      <c r="S284">
        <v>0.496</v>
      </c>
      <c r="T284">
        <v>0.39</v>
      </c>
      <c r="U284">
        <v>0.58199999999999996</v>
      </c>
      <c r="V284">
        <v>0.61899999999999999</v>
      </c>
      <c r="W284">
        <v>0.69799999999999995</v>
      </c>
      <c r="X284">
        <v>0.76800000000000002</v>
      </c>
      <c r="Y284">
        <v>0.76600000000000001</v>
      </c>
      <c r="Z284">
        <v>0.82199999999999995</v>
      </c>
      <c r="AA284">
        <v>0.91300000000000003</v>
      </c>
      <c r="AB284">
        <v>0.97799999999999998</v>
      </c>
      <c r="AC284">
        <v>1.056</v>
      </c>
      <c r="AD284">
        <v>1.165</v>
      </c>
      <c r="AE284">
        <v>1.292</v>
      </c>
      <c r="AF284">
        <v>1.389</v>
      </c>
      <c r="AG284">
        <v>1.5009999999999999</v>
      </c>
      <c r="AH284">
        <v>1.696</v>
      </c>
      <c r="AI284">
        <v>1.7150000000000001</v>
      </c>
      <c r="AJ284">
        <v>1.6830000000000001</v>
      </c>
      <c r="AK284">
        <v>1.76</v>
      </c>
      <c r="AL284">
        <v>1.75</v>
      </c>
      <c r="AM284">
        <v>1.7589999999999999</v>
      </c>
      <c r="AN284">
        <v>1.758</v>
      </c>
      <c r="AO284">
        <v>1.911</v>
      </c>
      <c r="AP284">
        <v>2.089</v>
      </c>
      <c r="AQ284">
        <v>2.11</v>
      </c>
      <c r="AR284" s="2">
        <v>2.1080000000000001</v>
      </c>
      <c r="AS284" s="2">
        <v>2.2309999999999999</v>
      </c>
      <c r="AT284" s="2">
        <v>2.177</v>
      </c>
      <c r="AU284" s="2">
        <v>1.9670000000000001</v>
      </c>
      <c r="AV284">
        <v>2.04</v>
      </c>
      <c r="AW284">
        <v>2.165</v>
      </c>
      <c r="AX284">
        <v>2.2959999999999998</v>
      </c>
      <c r="AY284">
        <v>2.4390000000000001</v>
      </c>
      <c r="AZ284">
        <v>2.573</v>
      </c>
      <c r="BA284">
        <v>2020</v>
      </c>
    </row>
    <row r="285" spans="1:53" hidden="1">
      <c r="A285" t="s">
        <v>62</v>
      </c>
      <c r="B285" t="s">
        <v>198</v>
      </c>
      <c r="C285" t="s">
        <v>148</v>
      </c>
      <c r="D285" t="s">
        <v>147</v>
      </c>
      <c r="E285" t="s">
        <v>184</v>
      </c>
      <c r="F285">
        <v>0.124</v>
      </c>
      <c r="G285">
        <v>0.11600000000000001</v>
      </c>
      <c r="H285">
        <v>0.11899999999999999</v>
      </c>
      <c r="I285">
        <v>0.11</v>
      </c>
      <c r="J285">
        <v>0.108</v>
      </c>
      <c r="K285">
        <v>0.10299999999999999</v>
      </c>
      <c r="L285">
        <v>0.109</v>
      </c>
      <c r="M285">
        <v>0.121</v>
      </c>
      <c r="N285">
        <v>0.13500000000000001</v>
      </c>
      <c r="O285">
        <v>0.13800000000000001</v>
      </c>
      <c r="P285">
        <v>0.17699999999999999</v>
      </c>
      <c r="Q285">
        <v>0.17199999999999999</v>
      </c>
      <c r="R285">
        <v>0.188</v>
      </c>
      <c r="S285">
        <v>0.193</v>
      </c>
      <c r="T285">
        <v>0.154</v>
      </c>
      <c r="U285">
        <v>0.23599999999999999</v>
      </c>
      <c r="V285">
        <v>0.251</v>
      </c>
      <c r="W285">
        <v>0.27300000000000002</v>
      </c>
      <c r="X285">
        <v>0.26500000000000001</v>
      </c>
      <c r="Y285">
        <v>0.255</v>
      </c>
      <c r="Z285">
        <v>0.255</v>
      </c>
      <c r="AA285">
        <v>0.26300000000000001</v>
      </c>
      <c r="AB285">
        <v>0.28599999999999998</v>
      </c>
      <c r="AC285">
        <v>0.34699999999999998</v>
      </c>
      <c r="AD285">
        <v>0.41599999999999998</v>
      </c>
      <c r="AE285">
        <v>0.47799999999999998</v>
      </c>
      <c r="AF285">
        <v>0.499</v>
      </c>
      <c r="AG285">
        <v>0.56699999999999995</v>
      </c>
      <c r="AH285">
        <v>0.65900000000000003</v>
      </c>
      <c r="AI285">
        <v>0.61</v>
      </c>
      <c r="AJ285">
        <v>0.67300000000000004</v>
      </c>
      <c r="AK285">
        <v>0.75800000000000001</v>
      </c>
      <c r="AL285">
        <v>0.75900000000000001</v>
      </c>
      <c r="AM285">
        <v>0.76400000000000001</v>
      </c>
      <c r="AN285">
        <v>0.75700000000000001</v>
      </c>
      <c r="AO285">
        <v>0.78800000000000003</v>
      </c>
      <c r="AP285">
        <v>0.79900000000000004</v>
      </c>
      <c r="AQ285">
        <v>0.83199999999999996</v>
      </c>
      <c r="AR285" s="2">
        <v>0.83699999999999997</v>
      </c>
      <c r="AS285" s="2">
        <v>0.84599999999999997</v>
      </c>
      <c r="AT285" s="2">
        <v>0.81200000000000006</v>
      </c>
      <c r="AU285" s="2">
        <v>0.78</v>
      </c>
      <c r="AV285">
        <v>0.80800000000000005</v>
      </c>
      <c r="AW285">
        <v>0.86</v>
      </c>
      <c r="AX285">
        <v>0.91200000000000003</v>
      </c>
      <c r="AY285">
        <v>0.96699999999999997</v>
      </c>
      <c r="AZ285">
        <v>1.018</v>
      </c>
      <c r="BA285">
        <v>2020</v>
      </c>
    </row>
    <row r="286" spans="1:53" hidden="1">
      <c r="A286" t="s">
        <v>62</v>
      </c>
      <c r="B286" t="s">
        <v>198</v>
      </c>
      <c r="C286" t="s">
        <v>191</v>
      </c>
      <c r="D286" t="s">
        <v>147</v>
      </c>
      <c r="E286" t="s">
        <v>184</v>
      </c>
      <c r="F286">
        <v>0.192</v>
      </c>
      <c r="G286">
        <v>0.191</v>
      </c>
      <c r="H286">
        <v>0.20100000000000001</v>
      </c>
      <c r="I286">
        <v>0.21</v>
      </c>
      <c r="J286">
        <v>0.222</v>
      </c>
      <c r="K286">
        <v>0.24199999999999999</v>
      </c>
      <c r="L286">
        <v>0.25900000000000001</v>
      </c>
      <c r="M286">
        <v>0.26700000000000002</v>
      </c>
      <c r="N286">
        <v>0.28399999999999997</v>
      </c>
      <c r="O286">
        <v>0.312</v>
      </c>
      <c r="P286">
        <v>0.30299999999999999</v>
      </c>
      <c r="Q286">
        <v>0.30599999999999999</v>
      </c>
      <c r="R286">
        <v>0.32600000000000001</v>
      </c>
      <c r="S286">
        <v>0.33900000000000002</v>
      </c>
      <c r="T286">
        <v>0.36799999999999999</v>
      </c>
      <c r="U286">
        <v>0.40100000000000002</v>
      </c>
      <c r="V286">
        <v>0.438</v>
      </c>
      <c r="W286">
        <v>0.44900000000000001</v>
      </c>
      <c r="X286">
        <v>0.45900000000000002</v>
      </c>
      <c r="Y286">
        <v>0.46200000000000002</v>
      </c>
      <c r="Z286">
        <v>0.497</v>
      </c>
      <c r="AA286">
        <v>0.54600000000000004</v>
      </c>
      <c r="AB286">
        <v>0.58499999999999996</v>
      </c>
      <c r="AC286">
        <v>0.628</v>
      </c>
      <c r="AD286">
        <v>0.66500000000000004</v>
      </c>
      <c r="AE286">
        <v>0.73099999999999998</v>
      </c>
      <c r="AF286">
        <v>0.77</v>
      </c>
      <c r="AG286">
        <v>0.79500000000000004</v>
      </c>
      <c r="AH286">
        <v>0.83899999999999997</v>
      </c>
      <c r="AI286">
        <v>0.83899999999999997</v>
      </c>
      <c r="AJ286">
        <v>0.871</v>
      </c>
      <c r="AK286">
        <v>0.92600000000000005</v>
      </c>
      <c r="AL286">
        <v>0.90500000000000003</v>
      </c>
      <c r="AM286">
        <v>0.91700000000000004</v>
      </c>
      <c r="AN286">
        <v>0.93500000000000005</v>
      </c>
      <c r="AO286">
        <v>0.98499999999999999</v>
      </c>
      <c r="AP286">
        <v>1.075</v>
      </c>
      <c r="AQ286">
        <v>1.107</v>
      </c>
      <c r="AR286" s="2">
        <v>1.1100000000000001</v>
      </c>
      <c r="AS286" s="2">
        <v>1.17</v>
      </c>
      <c r="AT286" s="2">
        <v>1.1519999999999999</v>
      </c>
      <c r="AU286" s="2">
        <v>1.107</v>
      </c>
      <c r="AV286">
        <v>1.149</v>
      </c>
      <c r="AW286">
        <v>1.224</v>
      </c>
      <c r="AX286">
        <v>1.298</v>
      </c>
      <c r="AY286">
        <v>1.371</v>
      </c>
      <c r="AZ286">
        <v>1.4379999999999999</v>
      </c>
      <c r="BA286">
        <v>2020</v>
      </c>
    </row>
    <row r="287" spans="1:53" hidden="1">
      <c r="A287" t="s">
        <v>62</v>
      </c>
      <c r="B287" t="s">
        <v>197</v>
      </c>
      <c r="C287" t="s">
        <v>178</v>
      </c>
      <c r="E287" t="s">
        <v>196</v>
      </c>
      <c r="F287">
        <v>12.705</v>
      </c>
      <c r="G287">
        <v>14.77</v>
      </c>
      <c r="H287">
        <v>17.867000000000001</v>
      </c>
      <c r="I287">
        <v>21.053000000000001</v>
      </c>
      <c r="J287">
        <v>24.353999999999999</v>
      </c>
      <c r="K287">
        <v>26.466000000000001</v>
      </c>
      <c r="L287">
        <v>26.734000000000002</v>
      </c>
      <c r="M287">
        <v>27.861000000000001</v>
      </c>
      <c r="N287">
        <v>29.623999999999999</v>
      </c>
      <c r="O287">
        <v>31.247</v>
      </c>
      <c r="P287">
        <v>43.777999999999999</v>
      </c>
      <c r="Q287">
        <v>45.121000000000002</v>
      </c>
      <c r="R287">
        <v>48.741999999999997</v>
      </c>
      <c r="S287">
        <v>51.301000000000002</v>
      </c>
      <c r="T287">
        <v>37.89</v>
      </c>
      <c r="U287">
        <v>53.143999999999998</v>
      </c>
      <c r="V287">
        <v>52.619</v>
      </c>
      <c r="W287">
        <v>58.917999999999999</v>
      </c>
      <c r="X287">
        <v>64.082999999999998</v>
      </c>
      <c r="Y287">
        <v>64.367000000000004</v>
      </c>
      <c r="Z287">
        <v>65.703000000000003</v>
      </c>
      <c r="AA287">
        <v>67.915000000000006</v>
      </c>
      <c r="AB287">
        <v>68.921000000000006</v>
      </c>
      <c r="AC287">
        <v>70.677000000000007</v>
      </c>
      <c r="AD287">
        <v>75.676000000000002</v>
      </c>
      <c r="AE287">
        <v>78.698999999999998</v>
      </c>
      <c r="AF287">
        <v>82.85</v>
      </c>
      <c r="AG287">
        <v>89.054000000000002</v>
      </c>
      <c r="AH287">
        <v>97.176000000000002</v>
      </c>
      <c r="AI287">
        <v>98.805999999999997</v>
      </c>
      <c r="AJ287">
        <v>94.552000000000007</v>
      </c>
      <c r="AK287">
        <v>94.944000000000003</v>
      </c>
      <c r="AL287">
        <v>98.403000000000006</v>
      </c>
      <c r="AM287">
        <v>99.347999999999999</v>
      </c>
      <c r="AN287">
        <v>99.191000000000003</v>
      </c>
      <c r="AO287">
        <v>103.402</v>
      </c>
      <c r="AP287">
        <v>104.628</v>
      </c>
      <c r="AQ287">
        <v>104.571</v>
      </c>
      <c r="AR287" s="2">
        <v>106.687</v>
      </c>
      <c r="AS287" s="2">
        <v>109.003</v>
      </c>
      <c r="AT287" s="2">
        <v>109.364</v>
      </c>
      <c r="AU287" s="2">
        <v>106.48</v>
      </c>
      <c r="AV287">
        <v>109.304</v>
      </c>
      <c r="AW287">
        <v>111.46</v>
      </c>
      <c r="AX287">
        <v>114.029</v>
      </c>
      <c r="AY287">
        <v>117.206</v>
      </c>
      <c r="AZ287">
        <v>120.309</v>
      </c>
      <c r="BA287">
        <v>2020</v>
      </c>
    </row>
    <row r="288" spans="1:53" hidden="1">
      <c r="A288" t="s">
        <v>62</v>
      </c>
      <c r="B288" t="s">
        <v>195</v>
      </c>
      <c r="C288" t="s">
        <v>150</v>
      </c>
      <c r="D288" t="s">
        <v>190</v>
      </c>
      <c r="E288" t="s">
        <v>193</v>
      </c>
      <c r="F288" t="s">
        <v>152</v>
      </c>
      <c r="G288" t="s">
        <v>152</v>
      </c>
      <c r="H288" t="s">
        <v>152</v>
      </c>
      <c r="I288" t="s">
        <v>152</v>
      </c>
      <c r="J288" t="s">
        <v>152</v>
      </c>
      <c r="K288" t="s">
        <v>152</v>
      </c>
      <c r="L288" t="s">
        <v>152</v>
      </c>
      <c r="M288" t="s">
        <v>152</v>
      </c>
      <c r="N288" t="s">
        <v>152</v>
      </c>
      <c r="O288" t="s">
        <v>152</v>
      </c>
      <c r="P288" t="s">
        <v>152</v>
      </c>
      <c r="Q288" t="s">
        <v>152</v>
      </c>
      <c r="R288" t="s">
        <v>152</v>
      </c>
      <c r="S288" t="s">
        <v>152</v>
      </c>
      <c r="T288" t="s">
        <v>152</v>
      </c>
      <c r="U288" t="s">
        <v>152</v>
      </c>
      <c r="V288" t="s">
        <v>152</v>
      </c>
      <c r="W288" t="s">
        <v>152</v>
      </c>
      <c r="X288" s="43">
        <v>6932.8190000000004</v>
      </c>
      <c r="Y288" s="43">
        <v>6858.2740000000003</v>
      </c>
      <c r="Z288" s="43">
        <v>7172.5339999999997</v>
      </c>
      <c r="AA288" s="43">
        <v>7661.3119999999999</v>
      </c>
      <c r="AB288" s="43">
        <v>8047.7089999999998</v>
      </c>
      <c r="AC288" s="43">
        <v>8416.1110000000008</v>
      </c>
      <c r="AD288" s="43">
        <v>8621.7250000000004</v>
      </c>
      <c r="AE288" s="43">
        <v>9136.5869999999995</v>
      </c>
      <c r="AF288" s="43">
        <v>9271.9580000000005</v>
      </c>
      <c r="AG288" s="43">
        <v>9257.0859999999993</v>
      </c>
      <c r="AH288" s="43">
        <v>9522.2019999999993</v>
      </c>
      <c r="AI288" s="43">
        <v>9404.77</v>
      </c>
      <c r="AJ288" s="43">
        <v>9572.491</v>
      </c>
      <c r="AK288" s="43">
        <v>9890.8690000000006</v>
      </c>
      <c r="AL288" s="43">
        <v>9405.1849999999995</v>
      </c>
      <c r="AM288" s="43">
        <v>9286.0869999999995</v>
      </c>
      <c r="AN288" s="43">
        <v>9220.4449999999997</v>
      </c>
      <c r="AO288" s="43">
        <v>9550.2669999999998</v>
      </c>
      <c r="AP288" s="43">
        <v>10264.951999999999</v>
      </c>
      <c r="AQ288" s="43">
        <v>10328.651</v>
      </c>
      <c r="AR288" s="45">
        <v>10075.829</v>
      </c>
      <c r="AS288" s="45">
        <v>10385.493</v>
      </c>
      <c r="AT288" s="45">
        <v>10033.630999999999</v>
      </c>
      <c r="AU288" s="45">
        <v>9246.81</v>
      </c>
      <c r="AV288" s="43">
        <v>9281.6959999999999</v>
      </c>
      <c r="AW288" s="43">
        <v>9594.3610000000008</v>
      </c>
      <c r="AX288" s="43">
        <v>9882.33</v>
      </c>
      <c r="AY288" s="43">
        <v>10142.817999999999</v>
      </c>
      <c r="AZ288" s="43">
        <v>10358.522000000001</v>
      </c>
      <c r="BA288">
        <v>2016</v>
      </c>
    </row>
    <row r="289" spans="1:53" hidden="1">
      <c r="A289" t="s">
        <v>62</v>
      </c>
      <c r="B289" t="s">
        <v>195</v>
      </c>
      <c r="C289" t="s">
        <v>194</v>
      </c>
      <c r="D289" t="s">
        <v>190</v>
      </c>
      <c r="E289" t="s">
        <v>193</v>
      </c>
      <c r="F289" t="s">
        <v>152</v>
      </c>
      <c r="G289" t="s">
        <v>152</v>
      </c>
      <c r="H289" t="s">
        <v>152</v>
      </c>
      <c r="I289" t="s">
        <v>152</v>
      </c>
      <c r="J289" t="s">
        <v>152</v>
      </c>
      <c r="K289" t="s">
        <v>152</v>
      </c>
      <c r="L289" t="s">
        <v>152</v>
      </c>
      <c r="M289" t="s">
        <v>152</v>
      </c>
      <c r="N289" t="s">
        <v>152</v>
      </c>
      <c r="O289" t="s">
        <v>152</v>
      </c>
      <c r="P289" t="s">
        <v>152</v>
      </c>
      <c r="Q289" t="s">
        <v>152</v>
      </c>
      <c r="R289" t="s">
        <v>152</v>
      </c>
      <c r="S289" t="s">
        <v>152</v>
      </c>
      <c r="T289" t="s">
        <v>152</v>
      </c>
      <c r="U289" t="s">
        <v>152</v>
      </c>
      <c r="V289" t="s">
        <v>152</v>
      </c>
      <c r="W289" t="s">
        <v>152</v>
      </c>
      <c r="X289" s="43">
        <v>3801.9920000000002</v>
      </c>
      <c r="Y289" s="43">
        <v>3761.1109999999999</v>
      </c>
      <c r="Z289" s="43">
        <v>3933.453</v>
      </c>
      <c r="AA289" s="43">
        <v>4201.5010000000002</v>
      </c>
      <c r="AB289" s="43">
        <v>4413.4030000000002</v>
      </c>
      <c r="AC289" s="43">
        <v>4615.4359999999997</v>
      </c>
      <c r="AD289" s="43">
        <v>4728.1959999999999</v>
      </c>
      <c r="AE289" s="43">
        <v>5010.549</v>
      </c>
      <c r="AF289" s="43">
        <v>5084.7870000000003</v>
      </c>
      <c r="AG289" s="43">
        <v>5076.6310000000003</v>
      </c>
      <c r="AH289" s="43">
        <v>5222.0219999999999</v>
      </c>
      <c r="AI289" s="43">
        <v>5157.6210000000001</v>
      </c>
      <c r="AJ289" s="43">
        <v>5249.6009999999997</v>
      </c>
      <c r="AK289" s="43">
        <v>5424.201</v>
      </c>
      <c r="AL289" s="43">
        <v>5157.8490000000002</v>
      </c>
      <c r="AM289" s="43">
        <v>5092.5349999999999</v>
      </c>
      <c r="AN289" s="43">
        <v>5056.5370000000003</v>
      </c>
      <c r="AO289" s="43">
        <v>5237.4129999999996</v>
      </c>
      <c r="AP289" s="43">
        <v>5629.35</v>
      </c>
      <c r="AQ289" s="43">
        <v>5664.2830000000004</v>
      </c>
      <c r="AR289" s="45">
        <v>5525.634</v>
      </c>
      <c r="AS289" s="45">
        <v>5695.4549999999999</v>
      </c>
      <c r="AT289" s="45">
        <v>5502.4920000000002</v>
      </c>
      <c r="AU289" s="45">
        <v>5070.9960000000001</v>
      </c>
      <c r="AV289" s="43">
        <v>5090.1270000000004</v>
      </c>
      <c r="AW289" s="43">
        <v>5261.5940000000001</v>
      </c>
      <c r="AX289" s="43">
        <v>5419.518</v>
      </c>
      <c r="AY289" s="43">
        <v>5562.3710000000001</v>
      </c>
      <c r="AZ289" s="43">
        <v>5680.6639999999998</v>
      </c>
      <c r="BA289">
        <v>2016</v>
      </c>
    </row>
    <row r="290" spans="1:53" hidden="1">
      <c r="A290" t="s">
        <v>62</v>
      </c>
      <c r="B290" t="s">
        <v>192</v>
      </c>
      <c r="C290" t="s">
        <v>150</v>
      </c>
      <c r="D290" t="s">
        <v>190</v>
      </c>
      <c r="E290" t="s">
        <v>189</v>
      </c>
      <c r="F290" t="s">
        <v>152</v>
      </c>
      <c r="G290" t="s">
        <v>152</v>
      </c>
      <c r="H290" t="s">
        <v>152</v>
      </c>
      <c r="I290" t="s">
        <v>152</v>
      </c>
      <c r="J290" t="s">
        <v>152</v>
      </c>
      <c r="K290" t="s">
        <v>152</v>
      </c>
      <c r="L290" t="s">
        <v>152</v>
      </c>
      <c r="M290" t="s">
        <v>152</v>
      </c>
      <c r="N290" t="s">
        <v>152</v>
      </c>
      <c r="O290" t="s">
        <v>152</v>
      </c>
      <c r="P290" t="s">
        <v>152</v>
      </c>
      <c r="Q290" t="s">
        <v>152</v>
      </c>
      <c r="R290" t="s">
        <v>152</v>
      </c>
      <c r="S290" t="s">
        <v>152</v>
      </c>
      <c r="T290" t="s">
        <v>152</v>
      </c>
      <c r="U290" t="s">
        <v>152</v>
      </c>
      <c r="V290" t="s">
        <v>152</v>
      </c>
      <c r="W290" t="s">
        <v>152</v>
      </c>
      <c r="X290" s="43">
        <v>4442.759</v>
      </c>
      <c r="Y290" s="43">
        <v>4414.4979999999996</v>
      </c>
      <c r="Z290" s="43">
        <v>4712.5720000000001</v>
      </c>
      <c r="AA290" s="43">
        <v>5203.192</v>
      </c>
      <c r="AB290" s="43">
        <v>5546.5789999999997</v>
      </c>
      <c r="AC290" s="43">
        <v>5948.2539999999999</v>
      </c>
      <c r="AD290" s="43">
        <v>6524.5590000000002</v>
      </c>
      <c r="AE290" s="43">
        <v>7190.4160000000002</v>
      </c>
      <c r="AF290" s="43">
        <v>7681.8010000000004</v>
      </c>
      <c r="AG290" s="43">
        <v>8243.8240000000005</v>
      </c>
      <c r="AH290" s="43">
        <v>9253.2739999999994</v>
      </c>
      <c r="AI290" s="43">
        <v>9292.5020000000004</v>
      </c>
      <c r="AJ290" s="43">
        <v>9050.9580000000005</v>
      </c>
      <c r="AK290" s="43">
        <v>9390.741</v>
      </c>
      <c r="AL290" s="43">
        <v>9255.0310000000009</v>
      </c>
      <c r="AM290" s="43">
        <v>9225.5470000000005</v>
      </c>
      <c r="AN290" s="43">
        <v>9145.8860000000004</v>
      </c>
      <c r="AO290" s="43">
        <v>9875.1270000000004</v>
      </c>
      <c r="AP290" s="43">
        <v>10739.977999999999</v>
      </c>
      <c r="AQ290" s="43">
        <v>10800.728999999999</v>
      </c>
      <c r="AR290" s="45">
        <v>10749.556</v>
      </c>
      <c r="AS290" s="45">
        <v>11320.508</v>
      </c>
      <c r="AT290" s="45">
        <v>10973.227999999999</v>
      </c>
      <c r="AU290" s="45">
        <v>9846.0400000000009</v>
      </c>
      <c r="AV290" s="43">
        <v>10145.231</v>
      </c>
      <c r="AW290" s="43">
        <v>10693.848</v>
      </c>
      <c r="AX290" s="43">
        <v>11268.764999999999</v>
      </c>
      <c r="AY290" s="43">
        <v>11887.983</v>
      </c>
      <c r="AZ290" s="43">
        <v>12462.189</v>
      </c>
      <c r="BA290">
        <v>2016</v>
      </c>
    </row>
    <row r="291" spans="1:53" hidden="1">
      <c r="A291" t="s">
        <v>62</v>
      </c>
      <c r="B291" t="s">
        <v>192</v>
      </c>
      <c r="C291" t="s">
        <v>148</v>
      </c>
      <c r="D291" t="s">
        <v>190</v>
      </c>
      <c r="E291" t="s">
        <v>189</v>
      </c>
      <c r="F291" t="s">
        <v>152</v>
      </c>
      <c r="G291" t="s">
        <v>152</v>
      </c>
      <c r="H291" t="s">
        <v>152</v>
      </c>
      <c r="I291" t="s">
        <v>152</v>
      </c>
      <c r="J291" t="s">
        <v>152</v>
      </c>
      <c r="K291" t="s">
        <v>152</v>
      </c>
      <c r="L291" t="s">
        <v>152</v>
      </c>
      <c r="M291" t="s">
        <v>152</v>
      </c>
      <c r="N291" t="s">
        <v>152</v>
      </c>
      <c r="O291" t="s">
        <v>152</v>
      </c>
      <c r="P291" t="s">
        <v>152</v>
      </c>
      <c r="Q291" t="s">
        <v>152</v>
      </c>
      <c r="R291" t="s">
        <v>152</v>
      </c>
      <c r="S291" t="s">
        <v>152</v>
      </c>
      <c r="T291" t="s">
        <v>152</v>
      </c>
      <c r="U291" t="s">
        <v>152</v>
      </c>
      <c r="V291" t="s">
        <v>152</v>
      </c>
      <c r="W291" t="s">
        <v>152</v>
      </c>
      <c r="X291" s="43">
        <v>1533.1189999999999</v>
      </c>
      <c r="Y291" s="43">
        <v>1469.9269999999999</v>
      </c>
      <c r="Z291" s="43">
        <v>1462.992</v>
      </c>
      <c r="AA291" s="43">
        <v>1501.9090000000001</v>
      </c>
      <c r="AB291" s="43">
        <v>1620.79</v>
      </c>
      <c r="AC291" s="43">
        <v>1953.981</v>
      </c>
      <c r="AD291" s="43">
        <v>2327.8009999999999</v>
      </c>
      <c r="AE291" s="43">
        <v>2660.17</v>
      </c>
      <c r="AF291" s="43">
        <v>2759.7550000000001</v>
      </c>
      <c r="AG291" s="43">
        <v>3117.2550000000001</v>
      </c>
      <c r="AH291" s="43">
        <v>3596.5309999999999</v>
      </c>
      <c r="AI291" s="43">
        <v>3302.7570000000001</v>
      </c>
      <c r="AJ291" s="43">
        <v>3617.3580000000002</v>
      </c>
      <c r="AK291" s="43">
        <v>4044.8090000000002</v>
      </c>
      <c r="AL291" s="43">
        <v>4014.4630000000002</v>
      </c>
      <c r="AM291" s="43">
        <v>4007.8870000000002</v>
      </c>
      <c r="AN291" s="43">
        <v>3937.7069999999999</v>
      </c>
      <c r="AO291" s="43">
        <v>4073.6819999999998</v>
      </c>
      <c r="AP291" s="43">
        <v>4109.085</v>
      </c>
      <c r="AQ291" s="43">
        <v>4259.6210000000001</v>
      </c>
      <c r="AR291" s="45">
        <v>4266.4989999999998</v>
      </c>
      <c r="AS291" s="45">
        <v>4291.25</v>
      </c>
      <c r="AT291" s="45">
        <v>4090.0549999999998</v>
      </c>
      <c r="AU291" s="45">
        <v>3906.413</v>
      </c>
      <c r="AV291" s="43">
        <v>4019.183</v>
      </c>
      <c r="AW291" s="43">
        <v>4247.6329999999998</v>
      </c>
      <c r="AX291" s="43">
        <v>4476.95</v>
      </c>
      <c r="AY291" s="43">
        <v>4715.21</v>
      </c>
      <c r="AZ291" s="43">
        <v>4928.0379999999996</v>
      </c>
      <c r="BA291">
        <v>2016</v>
      </c>
    </row>
    <row r="292" spans="1:53" hidden="1">
      <c r="A292" t="s">
        <v>62</v>
      </c>
      <c r="B292" t="s">
        <v>192</v>
      </c>
      <c r="C292" t="s">
        <v>191</v>
      </c>
      <c r="D292" t="s">
        <v>190</v>
      </c>
      <c r="E292" t="s">
        <v>189</v>
      </c>
      <c r="F292" t="s">
        <v>152</v>
      </c>
      <c r="G292" t="s">
        <v>152</v>
      </c>
      <c r="H292" t="s">
        <v>152</v>
      </c>
      <c r="I292" t="s">
        <v>152</v>
      </c>
      <c r="J292" t="s">
        <v>152</v>
      </c>
      <c r="K292" t="s">
        <v>152</v>
      </c>
      <c r="L292" t="s">
        <v>152</v>
      </c>
      <c r="M292" t="s">
        <v>152</v>
      </c>
      <c r="N292" t="s">
        <v>152</v>
      </c>
      <c r="O292" t="s">
        <v>152</v>
      </c>
      <c r="P292" t="s">
        <v>152</v>
      </c>
      <c r="Q292" t="s">
        <v>152</v>
      </c>
      <c r="R292" t="s">
        <v>152</v>
      </c>
      <c r="S292" t="s">
        <v>152</v>
      </c>
      <c r="T292" t="s">
        <v>152</v>
      </c>
      <c r="U292" t="s">
        <v>152</v>
      </c>
      <c r="V292" t="s">
        <v>152</v>
      </c>
      <c r="W292" t="s">
        <v>152</v>
      </c>
      <c r="X292" s="43">
        <v>2654.8119999999999</v>
      </c>
      <c r="Y292" s="43">
        <v>2663.2719999999999</v>
      </c>
      <c r="Z292" s="43">
        <v>2848.4119999999998</v>
      </c>
      <c r="AA292" s="43">
        <v>3111.0650000000001</v>
      </c>
      <c r="AB292" s="43">
        <v>3318.904</v>
      </c>
      <c r="AC292" s="43">
        <v>3539.3389999999999</v>
      </c>
      <c r="AD292" s="43">
        <v>3723.1390000000001</v>
      </c>
      <c r="AE292" s="43">
        <v>4069.201</v>
      </c>
      <c r="AF292" s="43">
        <v>4256.9139999999998</v>
      </c>
      <c r="AG292" s="43">
        <v>4364.9430000000002</v>
      </c>
      <c r="AH292" s="43">
        <v>4576.0529999999999</v>
      </c>
      <c r="AI292" s="43">
        <v>4548.585</v>
      </c>
      <c r="AJ292" s="43">
        <v>4685.3519999999999</v>
      </c>
      <c r="AK292" s="43">
        <v>4941.7730000000001</v>
      </c>
      <c r="AL292" s="43">
        <v>4787.0020000000004</v>
      </c>
      <c r="AM292" s="43">
        <v>4809.1580000000004</v>
      </c>
      <c r="AN292" s="43">
        <v>4864.45</v>
      </c>
      <c r="AO292" s="43">
        <v>5088.8599999999997</v>
      </c>
      <c r="AP292" s="43">
        <v>5524.4880000000003</v>
      </c>
      <c r="AQ292" s="43">
        <v>5664.2830000000004</v>
      </c>
      <c r="AR292" s="45">
        <v>5657.6319999999996</v>
      </c>
      <c r="AS292" s="45">
        <v>5935.8320000000003</v>
      </c>
      <c r="AT292" s="45">
        <v>5803.8329999999996</v>
      </c>
      <c r="AU292" s="45">
        <v>5541.4520000000002</v>
      </c>
      <c r="AV292" s="43">
        <v>5715.4560000000001</v>
      </c>
      <c r="AW292" s="43">
        <v>6048.5649999999996</v>
      </c>
      <c r="AX292" s="43">
        <v>6372.1120000000001</v>
      </c>
      <c r="AY292" s="43">
        <v>6682.1440000000002</v>
      </c>
      <c r="AZ292" s="43">
        <v>6965.6629999999996</v>
      </c>
      <c r="BA292">
        <v>2016</v>
      </c>
    </row>
    <row r="293" spans="1:53" hidden="1">
      <c r="A293" t="s">
        <v>62</v>
      </c>
      <c r="B293" t="s">
        <v>188</v>
      </c>
      <c r="C293" t="s">
        <v>187</v>
      </c>
      <c r="E293" t="s">
        <v>184</v>
      </c>
      <c r="F293">
        <v>1E-3</v>
      </c>
      <c r="G293">
        <v>1E-3</v>
      </c>
      <c r="H293">
        <v>1E-3</v>
      </c>
      <c r="I293">
        <v>1E-3</v>
      </c>
      <c r="J293">
        <v>1E-3</v>
      </c>
      <c r="K293">
        <v>1E-3</v>
      </c>
      <c r="L293">
        <v>1E-3</v>
      </c>
      <c r="M293">
        <v>1E-3</v>
      </c>
      <c r="N293">
        <v>1E-3</v>
      </c>
      <c r="O293">
        <v>1E-3</v>
      </c>
      <c r="P293">
        <v>1E-3</v>
      </c>
      <c r="Q293">
        <v>1E-3</v>
      </c>
      <c r="R293">
        <v>1E-3</v>
      </c>
      <c r="S293">
        <v>1E-3</v>
      </c>
      <c r="T293">
        <v>1E-3</v>
      </c>
      <c r="U293">
        <v>1E-3</v>
      </c>
      <c r="V293">
        <v>1E-3</v>
      </c>
      <c r="W293">
        <v>1E-3</v>
      </c>
      <c r="X293">
        <v>1E-3</v>
      </c>
      <c r="Y293">
        <v>1E-3</v>
      </c>
      <c r="Z293">
        <v>1E-3</v>
      </c>
      <c r="AA293">
        <v>1E-3</v>
      </c>
      <c r="AB293">
        <v>1E-3</v>
      </c>
      <c r="AC293">
        <v>1E-3</v>
      </c>
      <c r="AD293">
        <v>1E-3</v>
      </c>
      <c r="AE293">
        <v>1E-3</v>
      </c>
      <c r="AF293">
        <v>1E-3</v>
      </c>
      <c r="AG293">
        <v>1E-3</v>
      </c>
      <c r="AH293">
        <v>1E-3</v>
      </c>
      <c r="AI293">
        <v>1E-3</v>
      </c>
      <c r="AJ293">
        <v>1E-3</v>
      </c>
      <c r="AK293">
        <v>1E-3</v>
      </c>
      <c r="AL293">
        <v>1E-3</v>
      </c>
      <c r="AM293">
        <v>1E-3</v>
      </c>
      <c r="AN293">
        <v>1E-3</v>
      </c>
      <c r="AO293">
        <v>1E-3</v>
      </c>
      <c r="AP293">
        <v>1E-3</v>
      </c>
      <c r="AQ293">
        <v>1E-3</v>
      </c>
      <c r="AR293" s="2">
        <v>1E-3</v>
      </c>
      <c r="AS293" s="2">
        <v>1E-3</v>
      </c>
      <c r="AT293" s="2">
        <v>1E-3</v>
      </c>
      <c r="AU293" s="2">
        <v>1E-3</v>
      </c>
      <c r="AV293">
        <v>1E-3</v>
      </c>
      <c r="AW293">
        <v>1E-3</v>
      </c>
      <c r="AX293">
        <v>1E-3</v>
      </c>
      <c r="AY293">
        <v>1E-3</v>
      </c>
      <c r="AZ293">
        <v>1E-3</v>
      </c>
      <c r="BA293">
        <v>2020</v>
      </c>
    </row>
    <row r="294" spans="1:53" hidden="1">
      <c r="A294" t="s">
        <v>62</v>
      </c>
      <c r="B294" t="s">
        <v>186</v>
      </c>
      <c r="C294" t="s">
        <v>185</v>
      </c>
      <c r="E294" t="s">
        <v>184</v>
      </c>
      <c r="F294">
        <v>0.59099999999999997</v>
      </c>
      <c r="G294">
        <v>0.628</v>
      </c>
      <c r="H294">
        <v>0.71499999999999997</v>
      </c>
      <c r="I294">
        <v>0.81100000000000005</v>
      </c>
      <c r="J294">
        <v>0.90500000000000003</v>
      </c>
      <c r="K294">
        <v>0.95299999999999996</v>
      </c>
      <c r="L294">
        <v>0.94399999999999995</v>
      </c>
      <c r="M294">
        <v>0.96</v>
      </c>
      <c r="N294">
        <v>0.98599999999999999</v>
      </c>
      <c r="O294">
        <v>1.0009999999999999</v>
      </c>
      <c r="P294">
        <v>1.3520000000000001</v>
      </c>
      <c r="Q294">
        <v>1.3480000000000001</v>
      </c>
      <c r="R294">
        <v>1.423</v>
      </c>
      <c r="S294">
        <v>1.4630000000000001</v>
      </c>
      <c r="T294">
        <v>1.0580000000000001</v>
      </c>
      <c r="U294">
        <v>1.454</v>
      </c>
      <c r="V294">
        <v>1.4139999999999999</v>
      </c>
      <c r="W294">
        <v>1.556</v>
      </c>
      <c r="X294">
        <v>1.673</v>
      </c>
      <c r="Y294">
        <v>1.6579999999999999</v>
      </c>
      <c r="Z294">
        <v>1.6539999999999999</v>
      </c>
      <c r="AA294">
        <v>1.6719999999999999</v>
      </c>
      <c r="AB294">
        <v>1.671</v>
      </c>
      <c r="AC294">
        <v>1.681</v>
      </c>
      <c r="AD294">
        <v>1.752</v>
      </c>
      <c r="AE294">
        <v>1.7669999999999999</v>
      </c>
      <c r="AF294">
        <v>1.8049999999999999</v>
      </c>
      <c r="AG294">
        <v>1.889</v>
      </c>
      <c r="AH294">
        <v>2.0219999999999998</v>
      </c>
      <c r="AI294">
        <v>2.0430000000000001</v>
      </c>
      <c r="AJ294">
        <v>1.9319999999999999</v>
      </c>
      <c r="AK294">
        <v>1.9</v>
      </c>
      <c r="AL294">
        <v>1.9330000000000001</v>
      </c>
      <c r="AM294">
        <v>1.9179999999999999</v>
      </c>
      <c r="AN294">
        <v>1.88</v>
      </c>
      <c r="AO294">
        <v>1.9410000000000001</v>
      </c>
      <c r="AP294">
        <v>1.944</v>
      </c>
      <c r="AQ294">
        <v>1.907</v>
      </c>
      <c r="AR294" s="2">
        <v>1.9</v>
      </c>
      <c r="AS294" s="2">
        <v>1.907</v>
      </c>
      <c r="AT294" s="2">
        <v>1.891</v>
      </c>
      <c r="AU294" s="2">
        <v>1.7769999999999999</v>
      </c>
      <c r="AV294">
        <v>1.7749999999999999</v>
      </c>
      <c r="AW294">
        <v>1.768</v>
      </c>
      <c r="AX294">
        <v>1.768</v>
      </c>
      <c r="AY294">
        <v>1.7789999999999999</v>
      </c>
      <c r="AZ294">
        <v>1.7889999999999999</v>
      </c>
      <c r="BA294">
        <v>2020</v>
      </c>
    </row>
    <row r="295" spans="1:53" hidden="1">
      <c r="A295" t="s">
        <v>62</v>
      </c>
      <c r="B295" t="s">
        <v>183</v>
      </c>
      <c r="C295" t="s">
        <v>144</v>
      </c>
    </row>
    <row r="296" spans="1:53" hidden="1">
      <c r="A296" t="s">
        <v>62</v>
      </c>
      <c r="B296" t="s">
        <v>181</v>
      </c>
      <c r="C296" t="s">
        <v>144</v>
      </c>
    </row>
    <row r="297" spans="1:53" hidden="1">
      <c r="A297" t="s">
        <v>62</v>
      </c>
      <c r="B297" t="s">
        <v>180</v>
      </c>
      <c r="C297" t="s">
        <v>178</v>
      </c>
      <c r="E297" t="s">
        <v>228</v>
      </c>
      <c r="F297">
        <v>13.93</v>
      </c>
      <c r="G297">
        <v>16.786999999999999</v>
      </c>
      <c r="H297">
        <v>19.859000000000002</v>
      </c>
      <c r="I297">
        <v>23.128</v>
      </c>
      <c r="J297">
        <v>25.870999999999999</v>
      </c>
      <c r="K297">
        <v>28.222999999999999</v>
      </c>
      <c r="L297">
        <v>28.98</v>
      </c>
      <c r="M297">
        <v>32.213999999999999</v>
      </c>
      <c r="N297">
        <v>33.241999999999997</v>
      </c>
      <c r="O297">
        <v>37.314999999999998</v>
      </c>
      <c r="P297">
        <v>40.479999999999997</v>
      </c>
      <c r="Q297">
        <v>39.743000000000002</v>
      </c>
      <c r="R297">
        <v>43.334000000000003</v>
      </c>
      <c r="S297">
        <v>44.075000000000003</v>
      </c>
      <c r="T297">
        <v>49.402000000000001</v>
      </c>
      <c r="U297">
        <v>47.956000000000003</v>
      </c>
      <c r="V297">
        <v>50.555</v>
      </c>
      <c r="W297">
        <v>54.042999999999999</v>
      </c>
      <c r="X297">
        <v>56.960999999999999</v>
      </c>
      <c r="Y297">
        <v>57.173999999999999</v>
      </c>
      <c r="Z297">
        <v>57.079000000000001</v>
      </c>
      <c r="AA297">
        <v>58.158999999999999</v>
      </c>
      <c r="AB297">
        <v>62.48</v>
      </c>
      <c r="AC297">
        <v>65.207999999999998</v>
      </c>
      <c r="AD297">
        <v>70.325000000000003</v>
      </c>
      <c r="AE297">
        <v>75.825000000000003</v>
      </c>
      <c r="AF297">
        <v>78.275000000000006</v>
      </c>
      <c r="AG297">
        <v>81.783000000000001</v>
      </c>
      <c r="AH297">
        <v>86.908000000000001</v>
      </c>
      <c r="AI297">
        <v>99.632999999999996</v>
      </c>
      <c r="AJ297">
        <v>99.433000000000007</v>
      </c>
      <c r="AK297">
        <v>102.292</v>
      </c>
      <c r="AL297">
        <v>108.625</v>
      </c>
      <c r="AM297">
        <v>108.4</v>
      </c>
      <c r="AN297">
        <v>107.05800000000001</v>
      </c>
      <c r="AO297">
        <v>109.117</v>
      </c>
      <c r="AP297">
        <v>109.259</v>
      </c>
      <c r="AQ297">
        <v>110.67700000000001</v>
      </c>
      <c r="AR297" s="2">
        <v>114.741</v>
      </c>
      <c r="AS297" s="2">
        <v>117.25700000000001</v>
      </c>
      <c r="AT297" s="2">
        <v>118.999</v>
      </c>
      <c r="AU297" s="2">
        <v>115.429</v>
      </c>
      <c r="AV297">
        <v>118.54600000000001</v>
      </c>
      <c r="AW297">
        <v>121.035</v>
      </c>
      <c r="AX297">
        <v>123.94</v>
      </c>
      <c r="AY297">
        <v>127.163</v>
      </c>
      <c r="AZ297">
        <v>130.46899999999999</v>
      </c>
      <c r="BA297">
        <v>2020</v>
      </c>
    </row>
    <row r="298" spans="1:53" hidden="1">
      <c r="A298" t="s">
        <v>62</v>
      </c>
      <c r="B298" t="s">
        <v>180</v>
      </c>
      <c r="C298" t="s">
        <v>170</v>
      </c>
      <c r="E298" t="s">
        <v>179</v>
      </c>
      <c r="F298">
        <v>33.049999999999997</v>
      </c>
      <c r="G298">
        <v>20.51</v>
      </c>
      <c r="H298">
        <v>18.3</v>
      </c>
      <c r="I298">
        <v>16.46</v>
      </c>
      <c r="J298">
        <v>11.86</v>
      </c>
      <c r="K298">
        <v>9.0909999999999993</v>
      </c>
      <c r="L298">
        <v>2.6819999999999999</v>
      </c>
      <c r="M298">
        <v>11.161</v>
      </c>
      <c r="N298">
        <v>3.1920000000000002</v>
      </c>
      <c r="O298">
        <v>12.25</v>
      </c>
      <c r="P298">
        <v>8.4830000000000005</v>
      </c>
      <c r="Q298">
        <v>-1.82</v>
      </c>
      <c r="R298">
        <v>9.0340000000000007</v>
      </c>
      <c r="S298">
        <v>1.7090000000000001</v>
      </c>
      <c r="T298">
        <v>12.087</v>
      </c>
      <c r="U298">
        <v>-2.9260000000000002</v>
      </c>
      <c r="V298">
        <v>5.4180000000000001</v>
      </c>
      <c r="W298">
        <v>6.9</v>
      </c>
      <c r="X298">
        <v>5.4</v>
      </c>
      <c r="Y298">
        <v>0.373</v>
      </c>
      <c r="Z298">
        <v>-0.16500000000000001</v>
      </c>
      <c r="AA298">
        <v>1.891</v>
      </c>
      <c r="AB298">
        <v>7.43</v>
      </c>
      <c r="AC298">
        <v>4.367</v>
      </c>
      <c r="AD298">
        <v>7.8470000000000004</v>
      </c>
      <c r="AE298">
        <v>7.8209999999999997</v>
      </c>
      <c r="AF298">
        <v>3.2309999999999999</v>
      </c>
      <c r="AG298">
        <v>4.4820000000000002</v>
      </c>
      <c r="AH298">
        <v>6.2670000000000003</v>
      </c>
      <c r="AI298">
        <v>14.641999999999999</v>
      </c>
      <c r="AJ298">
        <v>-0.20100000000000001</v>
      </c>
      <c r="AK298">
        <v>2.875</v>
      </c>
      <c r="AL298">
        <v>6.1909999999999998</v>
      </c>
      <c r="AM298">
        <v>-0.20699999999999999</v>
      </c>
      <c r="AN298">
        <v>-1.238</v>
      </c>
      <c r="AO298">
        <v>1.923</v>
      </c>
      <c r="AP298">
        <v>0.13</v>
      </c>
      <c r="AQ298">
        <v>1.298</v>
      </c>
      <c r="AR298" s="2">
        <v>3.6720000000000002</v>
      </c>
      <c r="AS298" s="2">
        <v>2.1930000000000001</v>
      </c>
      <c r="AT298" s="2">
        <v>1.486</v>
      </c>
      <c r="AU298" s="2">
        <v>-3</v>
      </c>
      <c r="AV298">
        <v>2.7</v>
      </c>
      <c r="AW298">
        <v>2.1</v>
      </c>
      <c r="AX298">
        <v>2.4</v>
      </c>
      <c r="AY298">
        <v>2.6</v>
      </c>
      <c r="AZ298">
        <v>2.6</v>
      </c>
      <c r="BA298">
        <v>2020</v>
      </c>
    </row>
    <row r="299" spans="1:53" hidden="1">
      <c r="A299" t="s">
        <v>62</v>
      </c>
      <c r="B299" t="s">
        <v>176</v>
      </c>
      <c r="C299" t="s">
        <v>178</v>
      </c>
      <c r="E299" t="s">
        <v>228</v>
      </c>
      <c r="F299" t="s">
        <v>152</v>
      </c>
      <c r="G299" t="s">
        <v>152</v>
      </c>
      <c r="H299" t="s">
        <v>152</v>
      </c>
      <c r="I299" t="s">
        <v>152</v>
      </c>
      <c r="J299" t="s">
        <v>152</v>
      </c>
      <c r="K299">
        <v>29.847999999999999</v>
      </c>
      <c r="L299">
        <v>30.649000000000001</v>
      </c>
      <c r="M299">
        <v>34.069000000000003</v>
      </c>
      <c r="N299">
        <v>35.156999999999996</v>
      </c>
      <c r="O299">
        <v>39.463999999999999</v>
      </c>
      <c r="P299">
        <v>42.780999999999999</v>
      </c>
      <c r="Q299">
        <v>43.024999999999999</v>
      </c>
      <c r="R299">
        <v>45.941000000000003</v>
      </c>
      <c r="S299">
        <v>47.948999999999998</v>
      </c>
      <c r="T299">
        <v>50.906999999999996</v>
      </c>
      <c r="U299">
        <v>51.777999999999999</v>
      </c>
      <c r="V299">
        <v>54.738</v>
      </c>
      <c r="W299">
        <v>56.828000000000003</v>
      </c>
      <c r="X299">
        <v>58.046999999999997</v>
      </c>
      <c r="Y299">
        <v>57.707000000000001</v>
      </c>
      <c r="Z299">
        <v>59.292999999999999</v>
      </c>
      <c r="AA299">
        <v>59.98</v>
      </c>
      <c r="AB299">
        <v>65.900000000000006</v>
      </c>
      <c r="AC299">
        <v>65.900000000000006</v>
      </c>
      <c r="AD299">
        <v>76</v>
      </c>
      <c r="AE299">
        <v>76.8</v>
      </c>
      <c r="AF299">
        <v>78.400000000000006</v>
      </c>
      <c r="AG299">
        <v>84.7</v>
      </c>
      <c r="AH299">
        <v>92.2</v>
      </c>
      <c r="AI299">
        <v>101.4</v>
      </c>
      <c r="AJ299">
        <v>101.1</v>
      </c>
      <c r="AK299">
        <v>104</v>
      </c>
      <c r="AL299">
        <v>109.7</v>
      </c>
      <c r="AM299">
        <v>107.8</v>
      </c>
      <c r="AN299">
        <v>108</v>
      </c>
      <c r="AO299">
        <v>108.4</v>
      </c>
      <c r="AP299">
        <v>110.84099999999999</v>
      </c>
      <c r="AQ299">
        <v>111.973</v>
      </c>
      <c r="AR299" s="2">
        <v>118.447</v>
      </c>
      <c r="AS299" s="2">
        <v>118.34399999999999</v>
      </c>
      <c r="AT299" s="2">
        <v>114.46</v>
      </c>
      <c r="AU299" s="2">
        <v>119.15300000000001</v>
      </c>
      <c r="AV299">
        <v>121.417</v>
      </c>
      <c r="AW299">
        <v>124.331</v>
      </c>
      <c r="AX299">
        <v>127.59</v>
      </c>
      <c r="AY299">
        <v>131.14500000000001</v>
      </c>
      <c r="AZ299">
        <v>134.61600000000001</v>
      </c>
      <c r="BA299">
        <v>2020</v>
      </c>
    </row>
    <row r="300" spans="1:53" hidden="1">
      <c r="A300" t="s">
        <v>62</v>
      </c>
      <c r="B300" t="s">
        <v>176</v>
      </c>
      <c r="C300" t="s">
        <v>170</v>
      </c>
      <c r="E300" t="s">
        <v>175</v>
      </c>
      <c r="F300" t="s">
        <v>152</v>
      </c>
      <c r="G300" t="s">
        <v>152</v>
      </c>
      <c r="H300" t="s">
        <v>152</v>
      </c>
      <c r="I300" t="s">
        <v>152</v>
      </c>
      <c r="J300" t="s">
        <v>152</v>
      </c>
      <c r="K300" t="s">
        <v>152</v>
      </c>
      <c r="L300">
        <v>2.6819999999999999</v>
      </c>
      <c r="M300">
        <v>11.161</v>
      </c>
      <c r="N300">
        <v>3.1920000000000002</v>
      </c>
      <c r="O300">
        <v>12.25</v>
      </c>
      <c r="P300">
        <v>8.407</v>
      </c>
      <c r="Q300">
        <v>0.56999999999999995</v>
      </c>
      <c r="R300">
        <v>6.7759999999999998</v>
      </c>
      <c r="S300">
        <v>4.3710000000000004</v>
      </c>
      <c r="T300">
        <v>6.17</v>
      </c>
      <c r="U300">
        <v>1.71</v>
      </c>
      <c r="V300">
        <v>5.7169999999999996</v>
      </c>
      <c r="W300">
        <v>3.8180000000000001</v>
      </c>
      <c r="X300">
        <v>2.145</v>
      </c>
      <c r="Y300">
        <v>-0.58499999999999996</v>
      </c>
      <c r="Z300">
        <v>2.7480000000000002</v>
      </c>
      <c r="AA300">
        <v>1.1599999999999999</v>
      </c>
      <c r="AB300">
        <v>9.8689999999999998</v>
      </c>
      <c r="AC300">
        <v>0</v>
      </c>
      <c r="AD300">
        <v>15.326000000000001</v>
      </c>
      <c r="AE300">
        <v>1.0529999999999999</v>
      </c>
      <c r="AF300">
        <v>2.0830000000000002</v>
      </c>
      <c r="AG300">
        <v>8.0359999999999996</v>
      </c>
      <c r="AH300">
        <v>8.8550000000000004</v>
      </c>
      <c r="AI300">
        <v>9.9779999999999998</v>
      </c>
      <c r="AJ300">
        <v>-0.29599999999999999</v>
      </c>
      <c r="AK300">
        <v>2.8679999999999999</v>
      </c>
      <c r="AL300">
        <v>5.4809999999999999</v>
      </c>
      <c r="AM300">
        <v>-1.732</v>
      </c>
      <c r="AN300">
        <v>0.186</v>
      </c>
      <c r="AO300">
        <v>0.37</v>
      </c>
      <c r="AP300">
        <v>2.2509999999999999</v>
      </c>
      <c r="AQ300">
        <v>1.022</v>
      </c>
      <c r="AR300" s="2">
        <v>5.782</v>
      </c>
      <c r="AS300" s="2">
        <v>-8.6999999999999994E-2</v>
      </c>
      <c r="AT300" s="2">
        <v>-3.282</v>
      </c>
      <c r="AU300" s="2">
        <v>4.0999999999999996</v>
      </c>
      <c r="AV300">
        <v>1.9</v>
      </c>
      <c r="AW300">
        <v>2.4</v>
      </c>
      <c r="AX300">
        <v>2.621</v>
      </c>
      <c r="AY300">
        <v>2.786</v>
      </c>
      <c r="AZ300">
        <v>2.6469999999999998</v>
      </c>
      <c r="BA300">
        <v>2020</v>
      </c>
    </row>
    <row r="301" spans="1:53" hidden="1">
      <c r="A301" t="s">
        <v>62</v>
      </c>
      <c r="B301" t="s">
        <v>174</v>
      </c>
      <c r="C301" t="s">
        <v>170</v>
      </c>
    </row>
    <row r="302" spans="1:53" hidden="1">
      <c r="A302" t="s">
        <v>62</v>
      </c>
      <c r="B302" t="s">
        <v>173</v>
      </c>
      <c r="C302" t="s">
        <v>170</v>
      </c>
    </row>
    <row r="303" spans="1:53" hidden="1">
      <c r="A303" t="s">
        <v>62</v>
      </c>
      <c r="B303" t="s">
        <v>172</v>
      </c>
      <c r="C303" t="s">
        <v>170</v>
      </c>
    </row>
    <row r="304" spans="1:53" hidden="1">
      <c r="A304" t="s">
        <v>62</v>
      </c>
      <c r="B304" t="s">
        <v>171</v>
      </c>
      <c r="C304" t="s">
        <v>170</v>
      </c>
    </row>
    <row r="305" spans="1:53" hidden="1">
      <c r="A305" t="s">
        <v>62</v>
      </c>
      <c r="B305" t="s">
        <v>169</v>
      </c>
      <c r="C305" t="s">
        <v>168</v>
      </c>
    </row>
    <row r="306" spans="1:53" hidden="1">
      <c r="A306" t="s">
        <v>62</v>
      </c>
      <c r="B306" t="s">
        <v>167</v>
      </c>
      <c r="C306" t="s">
        <v>166</v>
      </c>
      <c r="D306" t="s">
        <v>165</v>
      </c>
      <c r="E306" t="s">
        <v>227</v>
      </c>
      <c r="F306" t="s">
        <v>152</v>
      </c>
      <c r="G306" t="s">
        <v>152</v>
      </c>
      <c r="H306" t="s">
        <v>152</v>
      </c>
      <c r="I306" t="s">
        <v>152</v>
      </c>
      <c r="J306" t="s">
        <v>152</v>
      </c>
      <c r="K306" t="s">
        <v>152</v>
      </c>
      <c r="L306" t="s">
        <v>152</v>
      </c>
      <c r="M306" t="s">
        <v>152</v>
      </c>
      <c r="N306" t="s">
        <v>152</v>
      </c>
      <c r="O306" t="s">
        <v>152</v>
      </c>
      <c r="P306" t="s">
        <v>152</v>
      </c>
      <c r="Q306" t="s">
        <v>152</v>
      </c>
      <c r="R306" t="s">
        <v>152</v>
      </c>
      <c r="S306" t="s">
        <v>152</v>
      </c>
      <c r="T306" t="s">
        <v>152</v>
      </c>
      <c r="U306" t="s">
        <v>152</v>
      </c>
      <c r="V306" t="s">
        <v>152</v>
      </c>
      <c r="W306" t="s">
        <v>152</v>
      </c>
      <c r="X306">
        <v>0.17299999999999999</v>
      </c>
      <c r="Y306">
        <v>0.17399999999999999</v>
      </c>
      <c r="Z306">
        <v>0.17399999999999999</v>
      </c>
      <c r="AA306">
        <v>0.17499999999999999</v>
      </c>
      <c r="AB306">
        <v>0.17599999999999999</v>
      </c>
      <c r="AC306">
        <v>0.17699999999999999</v>
      </c>
      <c r="AD306">
        <v>0.17899999999999999</v>
      </c>
      <c r="AE306">
        <v>0.18</v>
      </c>
      <c r="AF306">
        <v>0.18099999999999999</v>
      </c>
      <c r="AG306">
        <v>0.182</v>
      </c>
      <c r="AH306">
        <v>0.183</v>
      </c>
      <c r="AI306">
        <v>0.185</v>
      </c>
      <c r="AJ306">
        <v>0.186</v>
      </c>
      <c r="AK306">
        <v>0.187</v>
      </c>
      <c r="AL306">
        <v>0.189</v>
      </c>
      <c r="AM306">
        <v>0.191</v>
      </c>
      <c r="AN306">
        <v>0.192</v>
      </c>
      <c r="AO306">
        <v>0.19400000000000001</v>
      </c>
      <c r="AP306">
        <v>0.19500000000000001</v>
      </c>
      <c r="AQ306">
        <v>0.19500000000000001</v>
      </c>
      <c r="AR306" s="2">
        <v>0.19600000000000001</v>
      </c>
      <c r="AS306" s="2">
        <v>0.19700000000000001</v>
      </c>
      <c r="AT306" s="2">
        <v>0.19800000000000001</v>
      </c>
      <c r="AU306" s="2">
        <v>0.2</v>
      </c>
      <c r="AV306">
        <v>0.20100000000000001</v>
      </c>
      <c r="AW306">
        <v>0.20200000000000001</v>
      </c>
      <c r="AX306">
        <v>0.20399999999999999</v>
      </c>
      <c r="AY306">
        <v>0.20499999999999999</v>
      </c>
      <c r="AZ306">
        <v>0.20599999999999999</v>
      </c>
      <c r="BA306">
        <v>2016</v>
      </c>
    </row>
    <row r="307" spans="1:53" hidden="1">
      <c r="A307" t="s">
        <v>62</v>
      </c>
      <c r="B307" t="s">
        <v>163</v>
      </c>
      <c r="C307" t="s">
        <v>150</v>
      </c>
      <c r="D307" t="s">
        <v>147</v>
      </c>
      <c r="E307" t="s">
        <v>226</v>
      </c>
      <c r="F307" t="s">
        <v>152</v>
      </c>
      <c r="G307" t="s">
        <v>152</v>
      </c>
      <c r="H307" t="s">
        <v>152</v>
      </c>
      <c r="I307" t="s">
        <v>152</v>
      </c>
      <c r="J307" t="s">
        <v>152</v>
      </c>
      <c r="K307" t="s">
        <v>152</v>
      </c>
      <c r="L307" t="s">
        <v>152</v>
      </c>
      <c r="M307" t="s">
        <v>152</v>
      </c>
      <c r="N307" t="s">
        <v>152</v>
      </c>
      <c r="O307" t="s">
        <v>152</v>
      </c>
      <c r="P307" t="s">
        <v>152</v>
      </c>
      <c r="Q307" t="s">
        <v>152</v>
      </c>
      <c r="R307">
        <v>0.159</v>
      </c>
      <c r="S307">
        <v>0.185</v>
      </c>
      <c r="T307">
        <v>0.17799999999999999</v>
      </c>
      <c r="U307">
        <v>0.217</v>
      </c>
      <c r="V307">
        <v>0.254</v>
      </c>
      <c r="W307">
        <v>0.23599999999999999</v>
      </c>
      <c r="X307">
        <v>0.23400000000000001</v>
      </c>
      <c r="Y307">
        <v>0.26800000000000002</v>
      </c>
      <c r="Z307">
        <v>0.251</v>
      </c>
      <c r="AA307">
        <v>0.26200000000000001</v>
      </c>
      <c r="AB307">
        <v>0.29099999999999998</v>
      </c>
      <c r="AC307">
        <v>0.30399999999999999</v>
      </c>
      <c r="AD307">
        <v>0.318</v>
      </c>
      <c r="AE307">
        <v>0.40799999999999997</v>
      </c>
      <c r="AF307">
        <v>0.38800000000000001</v>
      </c>
      <c r="AG307">
        <v>0.48699999999999999</v>
      </c>
      <c r="AH307">
        <v>0.47499999999999998</v>
      </c>
      <c r="AI307">
        <v>0.501</v>
      </c>
      <c r="AJ307">
        <v>0.41299999999999998</v>
      </c>
      <c r="AK307">
        <v>0.505</v>
      </c>
      <c r="AL307">
        <v>0.46600000000000003</v>
      </c>
      <c r="AM307">
        <v>0.49099999999999999</v>
      </c>
      <c r="AN307">
        <v>0.55500000000000005</v>
      </c>
      <c r="AO307">
        <v>0.53400000000000003</v>
      </c>
      <c r="AP307">
        <v>0.59599999999999997</v>
      </c>
      <c r="AQ307">
        <v>0.64800000000000002</v>
      </c>
      <c r="AR307" s="2">
        <v>0.67700000000000005</v>
      </c>
      <c r="AS307" s="2">
        <v>0.79600000000000004</v>
      </c>
      <c r="AT307" s="2">
        <v>0.83399999999999996</v>
      </c>
      <c r="AU307" s="2">
        <v>0.73299999999999998</v>
      </c>
      <c r="AV307">
        <v>0.67100000000000004</v>
      </c>
      <c r="AW307">
        <v>0.73399999999999999</v>
      </c>
      <c r="AX307">
        <v>0.80500000000000005</v>
      </c>
      <c r="AY307">
        <v>0.87</v>
      </c>
      <c r="AZ307">
        <v>0.92600000000000005</v>
      </c>
      <c r="BA307">
        <v>2020</v>
      </c>
    </row>
    <row r="308" spans="1:53" hidden="1">
      <c r="A308" t="s">
        <v>62</v>
      </c>
      <c r="B308" t="s">
        <v>163</v>
      </c>
      <c r="C308" t="s">
        <v>144</v>
      </c>
      <c r="E308" t="s">
        <v>162</v>
      </c>
      <c r="F308" t="s">
        <v>152</v>
      </c>
      <c r="G308" t="s">
        <v>152</v>
      </c>
      <c r="H308" t="s">
        <v>152</v>
      </c>
      <c r="I308" t="s">
        <v>152</v>
      </c>
      <c r="J308" t="s">
        <v>152</v>
      </c>
      <c r="K308" t="s">
        <v>152</v>
      </c>
      <c r="L308" t="s">
        <v>152</v>
      </c>
      <c r="M308" t="s">
        <v>152</v>
      </c>
      <c r="N308" t="s">
        <v>152</v>
      </c>
      <c r="O308" t="s">
        <v>152</v>
      </c>
      <c r="P308" t="s">
        <v>152</v>
      </c>
      <c r="Q308" t="s">
        <v>152</v>
      </c>
      <c r="R308">
        <v>34.372999999999998</v>
      </c>
      <c r="S308">
        <v>37.219000000000001</v>
      </c>
      <c r="T308">
        <v>45.722999999999999</v>
      </c>
      <c r="U308">
        <v>37.323</v>
      </c>
      <c r="V308">
        <v>41.103000000000002</v>
      </c>
      <c r="W308">
        <v>33.819000000000003</v>
      </c>
      <c r="X308">
        <v>30.530999999999999</v>
      </c>
      <c r="Y308">
        <v>34.957000000000001</v>
      </c>
      <c r="Z308">
        <v>30.533000000000001</v>
      </c>
      <c r="AA308">
        <v>28.757999999999999</v>
      </c>
      <c r="AB308">
        <v>29.72</v>
      </c>
      <c r="AC308">
        <v>28.751999999999999</v>
      </c>
      <c r="AD308">
        <v>27.263000000000002</v>
      </c>
      <c r="AE308">
        <v>31.605</v>
      </c>
      <c r="AF308">
        <v>27.942</v>
      </c>
      <c r="AG308">
        <v>32.433999999999997</v>
      </c>
      <c r="AH308">
        <v>28.036000000000001</v>
      </c>
      <c r="AI308">
        <v>29.210999999999999</v>
      </c>
      <c r="AJ308">
        <v>24.518999999999998</v>
      </c>
      <c r="AK308">
        <v>28.661000000000001</v>
      </c>
      <c r="AL308">
        <v>26.613</v>
      </c>
      <c r="AM308">
        <v>27.89</v>
      </c>
      <c r="AN308">
        <v>31.547999999999998</v>
      </c>
      <c r="AO308">
        <v>27.963000000000001</v>
      </c>
      <c r="AP308">
        <v>28.506</v>
      </c>
      <c r="AQ308">
        <v>30.725000000000001</v>
      </c>
      <c r="AR308" s="2">
        <v>32.113</v>
      </c>
      <c r="AS308" s="2">
        <v>35.661000000000001</v>
      </c>
      <c r="AT308" s="2">
        <v>38.323999999999998</v>
      </c>
      <c r="AU308" s="2">
        <v>37.290999999999997</v>
      </c>
      <c r="AV308">
        <v>32.893000000000001</v>
      </c>
      <c r="AW308">
        <v>33.918999999999997</v>
      </c>
      <c r="AX308">
        <v>35.04</v>
      </c>
      <c r="AY308">
        <v>35.682000000000002</v>
      </c>
      <c r="AZ308">
        <v>35.982999999999997</v>
      </c>
      <c r="BA308">
        <v>2020</v>
      </c>
    </row>
    <row r="309" spans="1:53" hidden="1">
      <c r="A309" t="s">
        <v>62</v>
      </c>
      <c r="B309" t="s">
        <v>161</v>
      </c>
      <c r="C309" t="s">
        <v>150</v>
      </c>
      <c r="D309" t="s">
        <v>147</v>
      </c>
      <c r="E309" t="s">
        <v>226</v>
      </c>
      <c r="F309" t="s">
        <v>152</v>
      </c>
      <c r="G309" t="s">
        <v>152</v>
      </c>
      <c r="H309" t="s">
        <v>152</v>
      </c>
      <c r="I309" t="s">
        <v>152</v>
      </c>
      <c r="J309" t="s">
        <v>152</v>
      </c>
      <c r="K309" t="s">
        <v>152</v>
      </c>
      <c r="L309" t="s">
        <v>152</v>
      </c>
      <c r="M309" t="s">
        <v>152</v>
      </c>
      <c r="N309" t="s">
        <v>152</v>
      </c>
      <c r="O309" t="s">
        <v>152</v>
      </c>
      <c r="P309" t="s">
        <v>152</v>
      </c>
      <c r="Q309" t="s">
        <v>152</v>
      </c>
      <c r="R309">
        <v>0.20599999999999999</v>
      </c>
      <c r="S309">
        <v>0.252</v>
      </c>
      <c r="T309">
        <v>0.216</v>
      </c>
      <c r="U309">
        <v>0.252</v>
      </c>
      <c r="V309">
        <v>0.247</v>
      </c>
      <c r="W309">
        <v>0.222</v>
      </c>
      <c r="X309">
        <v>0.222</v>
      </c>
      <c r="Y309">
        <v>0.26600000000000001</v>
      </c>
      <c r="Z309">
        <v>0.25600000000000001</v>
      </c>
      <c r="AA309">
        <v>0.28100000000000003</v>
      </c>
      <c r="AB309">
        <v>0.309</v>
      </c>
      <c r="AC309">
        <v>0.309</v>
      </c>
      <c r="AD309">
        <v>0.32700000000000001</v>
      </c>
      <c r="AE309">
        <v>0.40500000000000003</v>
      </c>
      <c r="AF309">
        <v>0.39500000000000002</v>
      </c>
      <c r="AG309">
        <v>0.47799999999999998</v>
      </c>
      <c r="AH309">
        <v>0.48199999999999998</v>
      </c>
      <c r="AI309">
        <v>0.55300000000000005</v>
      </c>
      <c r="AJ309">
        <v>0.50700000000000001</v>
      </c>
      <c r="AK309">
        <v>0.59799999999999998</v>
      </c>
      <c r="AL309">
        <v>0.59799999999999998</v>
      </c>
      <c r="AM309">
        <v>0.56000000000000005</v>
      </c>
      <c r="AN309">
        <v>0.65400000000000003</v>
      </c>
      <c r="AO309">
        <v>0.61</v>
      </c>
      <c r="AP309">
        <v>0.60299999999999998</v>
      </c>
      <c r="AQ309">
        <v>0.69299999999999995</v>
      </c>
      <c r="AR309" s="2">
        <v>0.67600000000000005</v>
      </c>
      <c r="AS309" s="2">
        <v>0.73499999999999999</v>
      </c>
      <c r="AT309" s="2">
        <v>0.7</v>
      </c>
      <c r="AU309" s="2">
        <v>0.746</v>
      </c>
      <c r="AV309">
        <v>0.74199999999999999</v>
      </c>
      <c r="AW309">
        <v>0.79700000000000004</v>
      </c>
      <c r="AX309">
        <v>0.86</v>
      </c>
      <c r="AY309">
        <v>0.92400000000000004</v>
      </c>
      <c r="AZ309">
        <v>0.96699999999999997</v>
      </c>
      <c r="BA309">
        <v>2020</v>
      </c>
    </row>
    <row r="310" spans="1:53">
      <c r="A310" t="s">
        <v>62</v>
      </c>
      <c r="B310" t="s">
        <v>161</v>
      </c>
      <c r="C310" t="s">
        <v>144</v>
      </c>
      <c r="E310" t="s">
        <v>160</v>
      </c>
      <c r="F310" t="s">
        <v>152</v>
      </c>
      <c r="G310" t="s">
        <v>152</v>
      </c>
      <c r="H310" t="s">
        <v>152</v>
      </c>
      <c r="I310" t="s">
        <v>152</v>
      </c>
      <c r="J310" t="s">
        <v>152</v>
      </c>
      <c r="K310" t="s">
        <v>152</v>
      </c>
      <c r="L310" t="s">
        <v>152</v>
      </c>
      <c r="M310" t="s">
        <v>152</v>
      </c>
      <c r="N310" t="s">
        <v>152</v>
      </c>
      <c r="O310" t="s">
        <v>152</v>
      </c>
      <c r="P310" t="s">
        <v>152</v>
      </c>
      <c r="Q310" t="s">
        <v>152</v>
      </c>
      <c r="R310">
        <v>44.514000000000003</v>
      </c>
      <c r="S310">
        <v>50.726999999999997</v>
      </c>
      <c r="T310">
        <v>55.472999999999999</v>
      </c>
      <c r="U310">
        <v>43.298000000000002</v>
      </c>
      <c r="V310">
        <v>39.859000000000002</v>
      </c>
      <c r="W310">
        <v>31.847999999999999</v>
      </c>
      <c r="X310">
        <v>28.852</v>
      </c>
      <c r="Y310">
        <v>34.676000000000002</v>
      </c>
      <c r="Z310">
        <v>31.164999999999999</v>
      </c>
      <c r="AA310">
        <v>30.765999999999998</v>
      </c>
      <c r="AB310">
        <v>31.535</v>
      </c>
      <c r="AC310">
        <v>29.277000000000001</v>
      </c>
      <c r="AD310">
        <v>28.024999999999999</v>
      </c>
      <c r="AE310">
        <v>31.367999999999999</v>
      </c>
      <c r="AF310">
        <v>28.398</v>
      </c>
      <c r="AG310">
        <v>31.873999999999999</v>
      </c>
      <c r="AH310">
        <v>28.401</v>
      </c>
      <c r="AI310">
        <v>32.270000000000003</v>
      </c>
      <c r="AJ310">
        <v>30.146999999999998</v>
      </c>
      <c r="AK310">
        <v>33.959000000000003</v>
      </c>
      <c r="AL310">
        <v>34.165999999999997</v>
      </c>
      <c r="AM310">
        <v>31.844000000000001</v>
      </c>
      <c r="AN310">
        <v>37.207000000000001</v>
      </c>
      <c r="AO310">
        <v>31.922000000000001</v>
      </c>
      <c r="AP310">
        <v>28.870999999999999</v>
      </c>
      <c r="AQ310">
        <v>32.826999999999998</v>
      </c>
      <c r="AR310" s="2">
        <v>32.052</v>
      </c>
      <c r="AS310" s="2">
        <v>32.948999999999998</v>
      </c>
      <c r="AT310" s="2">
        <v>32.148000000000003</v>
      </c>
      <c r="AU310" s="2">
        <v>37.945</v>
      </c>
      <c r="AV310">
        <v>36.372999999999998</v>
      </c>
      <c r="AW310">
        <v>36.802</v>
      </c>
      <c r="AX310">
        <v>37.451999999999998</v>
      </c>
      <c r="AY310">
        <v>37.884</v>
      </c>
      <c r="AZ310">
        <v>37.587000000000003</v>
      </c>
      <c r="BA310">
        <v>2020</v>
      </c>
    </row>
    <row r="311" spans="1:53" hidden="1">
      <c r="A311" t="s">
        <v>62</v>
      </c>
      <c r="B311" t="s">
        <v>159</v>
      </c>
      <c r="C311" t="s">
        <v>150</v>
      </c>
      <c r="D311" t="s">
        <v>147</v>
      </c>
      <c r="E311" t="s">
        <v>226</v>
      </c>
      <c r="F311" t="s">
        <v>152</v>
      </c>
      <c r="G311" t="s">
        <v>152</v>
      </c>
      <c r="H311" t="s">
        <v>152</v>
      </c>
      <c r="I311" t="s">
        <v>152</v>
      </c>
      <c r="J311" t="s">
        <v>152</v>
      </c>
      <c r="K311" t="s">
        <v>152</v>
      </c>
      <c r="L311" t="s">
        <v>152</v>
      </c>
      <c r="M311" t="s">
        <v>152</v>
      </c>
      <c r="N311" t="s">
        <v>152</v>
      </c>
      <c r="O311" t="s">
        <v>152</v>
      </c>
      <c r="P311" t="s">
        <v>152</v>
      </c>
      <c r="Q311" t="s">
        <v>152</v>
      </c>
      <c r="R311">
        <v>-4.7E-2</v>
      </c>
      <c r="S311">
        <v>-6.7000000000000004E-2</v>
      </c>
      <c r="T311">
        <v>-3.7999999999999999E-2</v>
      </c>
      <c r="U311">
        <v>-3.5000000000000003E-2</v>
      </c>
      <c r="V311">
        <v>8.0000000000000002E-3</v>
      </c>
      <c r="W311">
        <v>1.4E-2</v>
      </c>
      <c r="X311">
        <v>1.2999999999999999E-2</v>
      </c>
      <c r="Y311">
        <v>2E-3</v>
      </c>
      <c r="Z311">
        <v>-5.0000000000000001E-3</v>
      </c>
      <c r="AA311">
        <v>-1.7999999999999999E-2</v>
      </c>
      <c r="AB311">
        <v>-1.7999999999999999E-2</v>
      </c>
      <c r="AC311">
        <v>-6.0000000000000001E-3</v>
      </c>
      <c r="AD311">
        <v>-8.9999999999999993E-3</v>
      </c>
      <c r="AE311">
        <v>3.0000000000000001E-3</v>
      </c>
      <c r="AF311">
        <v>-6.0000000000000001E-3</v>
      </c>
      <c r="AG311">
        <v>8.0000000000000002E-3</v>
      </c>
      <c r="AH311">
        <v>-6.0000000000000001E-3</v>
      </c>
      <c r="AI311">
        <v>-5.1999999999999998E-2</v>
      </c>
      <c r="AJ311">
        <v>-9.5000000000000001E-2</v>
      </c>
      <c r="AK311">
        <v>-9.2999999999999999E-2</v>
      </c>
      <c r="AL311">
        <v>-0.13200000000000001</v>
      </c>
      <c r="AM311">
        <v>-7.0000000000000007E-2</v>
      </c>
      <c r="AN311">
        <v>-9.9000000000000005E-2</v>
      </c>
      <c r="AO311">
        <v>-7.5999999999999998E-2</v>
      </c>
      <c r="AP311">
        <v>-8.0000000000000002E-3</v>
      </c>
      <c r="AQ311">
        <v>-4.3999999999999997E-2</v>
      </c>
      <c r="AR311" s="2">
        <v>1E-3</v>
      </c>
      <c r="AS311" s="2">
        <v>6.0999999999999999E-2</v>
      </c>
      <c r="AT311" s="2">
        <v>0.13400000000000001</v>
      </c>
      <c r="AU311" s="2">
        <v>-1.2999999999999999E-2</v>
      </c>
      <c r="AV311">
        <v>-7.0999999999999994E-2</v>
      </c>
      <c r="AW311">
        <v>-6.2E-2</v>
      </c>
      <c r="AX311">
        <v>-5.5E-2</v>
      </c>
      <c r="AY311">
        <v>-5.3999999999999999E-2</v>
      </c>
      <c r="AZ311">
        <v>-4.1000000000000002E-2</v>
      </c>
      <c r="BA311">
        <v>2020</v>
      </c>
    </row>
    <row r="312" spans="1:53" hidden="1">
      <c r="A312" t="s">
        <v>62</v>
      </c>
      <c r="B312" t="s">
        <v>159</v>
      </c>
      <c r="C312" t="s">
        <v>144</v>
      </c>
      <c r="E312" t="s">
        <v>158</v>
      </c>
      <c r="F312" t="s">
        <v>152</v>
      </c>
      <c r="G312" t="s">
        <v>152</v>
      </c>
      <c r="H312" t="s">
        <v>152</v>
      </c>
      <c r="I312" t="s">
        <v>152</v>
      </c>
      <c r="J312" t="s">
        <v>152</v>
      </c>
      <c r="K312" t="s">
        <v>152</v>
      </c>
      <c r="L312" t="s">
        <v>152</v>
      </c>
      <c r="M312" t="s">
        <v>152</v>
      </c>
      <c r="N312" t="s">
        <v>152</v>
      </c>
      <c r="O312" t="s">
        <v>152</v>
      </c>
      <c r="P312" t="s">
        <v>152</v>
      </c>
      <c r="Q312" t="s">
        <v>152</v>
      </c>
      <c r="R312">
        <v>-10.141</v>
      </c>
      <c r="S312">
        <v>-13.507999999999999</v>
      </c>
      <c r="T312">
        <v>-9.75</v>
      </c>
      <c r="U312">
        <v>-5.9740000000000002</v>
      </c>
      <c r="V312">
        <v>1.2450000000000001</v>
      </c>
      <c r="W312">
        <v>1.9710000000000001</v>
      </c>
      <c r="X312">
        <v>1.679</v>
      </c>
      <c r="Y312">
        <v>0.28100000000000003</v>
      </c>
      <c r="Z312">
        <v>-0.63200000000000001</v>
      </c>
      <c r="AA312">
        <v>-2.008</v>
      </c>
      <c r="AB312">
        <v>-1.8149999999999999</v>
      </c>
      <c r="AC312">
        <v>-0.52500000000000002</v>
      </c>
      <c r="AD312">
        <v>-0.76200000000000001</v>
      </c>
      <c r="AE312">
        <v>0.23699999999999999</v>
      </c>
      <c r="AF312">
        <v>-0.45500000000000002</v>
      </c>
      <c r="AG312">
        <v>0.56000000000000005</v>
      </c>
      <c r="AH312">
        <v>-0.36499999999999999</v>
      </c>
      <c r="AI312">
        <v>-3.0590000000000002</v>
      </c>
      <c r="AJ312">
        <v>-5.6280000000000001</v>
      </c>
      <c r="AK312">
        <v>-5.298</v>
      </c>
      <c r="AL312">
        <v>-7.5529999999999999</v>
      </c>
      <c r="AM312">
        <v>-3.9540000000000002</v>
      </c>
      <c r="AN312">
        <v>-5.6589999999999998</v>
      </c>
      <c r="AO312">
        <v>-3.9590000000000001</v>
      </c>
      <c r="AP312">
        <v>-0.36599999999999999</v>
      </c>
      <c r="AQ312">
        <v>-2.1019999999999999</v>
      </c>
      <c r="AR312" s="2">
        <v>6.0999999999999999E-2</v>
      </c>
      <c r="AS312" s="2">
        <v>2.7120000000000002</v>
      </c>
      <c r="AT312" s="2">
        <v>6.1749999999999998</v>
      </c>
      <c r="AU312" s="2">
        <v>-0.65400000000000003</v>
      </c>
      <c r="AV312">
        <v>-3.48</v>
      </c>
      <c r="AW312">
        <v>-2.883</v>
      </c>
      <c r="AX312">
        <v>-2.411</v>
      </c>
      <c r="AY312">
        <v>-2.202</v>
      </c>
      <c r="AZ312">
        <v>-1.6040000000000001</v>
      </c>
      <c r="BA312">
        <v>2020</v>
      </c>
    </row>
    <row r="313" spans="1:53" hidden="1">
      <c r="A313" t="s">
        <v>62</v>
      </c>
      <c r="B313" t="s">
        <v>157</v>
      </c>
      <c r="C313" t="s">
        <v>150</v>
      </c>
      <c r="D313" t="s">
        <v>147</v>
      </c>
    </row>
    <row r="314" spans="1:53" hidden="1">
      <c r="A314" t="s">
        <v>62</v>
      </c>
      <c r="B314" t="s">
        <v>157</v>
      </c>
      <c r="C314" t="s">
        <v>144</v>
      </c>
    </row>
    <row r="315" spans="1:53" hidden="1">
      <c r="A315" t="s">
        <v>62</v>
      </c>
      <c r="B315" t="s">
        <v>155</v>
      </c>
      <c r="C315" t="s">
        <v>150</v>
      </c>
      <c r="D315" t="s">
        <v>147</v>
      </c>
    </row>
    <row r="316" spans="1:53" hidden="1">
      <c r="A316" t="s">
        <v>62</v>
      </c>
      <c r="B316" t="s">
        <v>155</v>
      </c>
      <c r="C316" t="s">
        <v>144</v>
      </c>
    </row>
    <row r="317" spans="1:53" hidden="1">
      <c r="A317" t="s">
        <v>62</v>
      </c>
      <c r="B317" t="s">
        <v>154</v>
      </c>
      <c r="C317" t="s">
        <v>150</v>
      </c>
      <c r="D317" t="s">
        <v>147</v>
      </c>
      <c r="E317" t="s">
        <v>226</v>
      </c>
      <c r="F317" t="s">
        <v>152</v>
      </c>
      <c r="G317" t="s">
        <v>152</v>
      </c>
      <c r="H317" t="s">
        <v>152</v>
      </c>
      <c r="I317" t="s">
        <v>152</v>
      </c>
      <c r="J317" t="s">
        <v>152</v>
      </c>
      <c r="K317" t="s">
        <v>152</v>
      </c>
      <c r="L317" t="s">
        <v>152</v>
      </c>
      <c r="M317" t="s">
        <v>152</v>
      </c>
      <c r="N317" t="s">
        <v>152</v>
      </c>
      <c r="O317" t="s">
        <v>152</v>
      </c>
      <c r="P317" t="s">
        <v>152</v>
      </c>
      <c r="Q317" t="s">
        <v>152</v>
      </c>
      <c r="R317" t="s">
        <v>152</v>
      </c>
      <c r="S317" t="s">
        <v>152</v>
      </c>
      <c r="T317" t="s">
        <v>152</v>
      </c>
      <c r="U317" t="s">
        <v>152</v>
      </c>
      <c r="V317" t="s">
        <v>152</v>
      </c>
      <c r="W317" t="s">
        <v>152</v>
      </c>
      <c r="X317">
        <v>0.46400000000000002</v>
      </c>
      <c r="Y317">
        <v>0.46700000000000003</v>
      </c>
      <c r="Z317">
        <v>0.47</v>
      </c>
      <c r="AA317">
        <v>0.503</v>
      </c>
      <c r="AB317">
        <v>0.505</v>
      </c>
      <c r="AC317">
        <v>0.46300000000000002</v>
      </c>
      <c r="AD317">
        <v>0.47599999999999998</v>
      </c>
      <c r="AE317">
        <v>0.45300000000000001</v>
      </c>
      <c r="AF317">
        <v>0.47699999999999998</v>
      </c>
      <c r="AG317">
        <v>0.48399999999999999</v>
      </c>
      <c r="AH317">
        <v>0.49</v>
      </c>
      <c r="AI317">
        <v>0.58499999999999996</v>
      </c>
      <c r="AJ317">
        <v>0.69499999999999995</v>
      </c>
      <c r="AK317">
        <v>0.73799999999999999</v>
      </c>
      <c r="AL317">
        <v>0.90600000000000003</v>
      </c>
      <c r="AM317">
        <v>0.98599999999999999</v>
      </c>
      <c r="AN317">
        <v>1.0149999999999999</v>
      </c>
      <c r="AO317">
        <v>1.1259999999999999</v>
      </c>
      <c r="AP317">
        <v>1.081</v>
      </c>
      <c r="AQ317">
        <v>1.0469999999999999</v>
      </c>
      <c r="AR317" s="2">
        <v>1.1140000000000001</v>
      </c>
      <c r="AS317" s="2">
        <v>1.0589999999999999</v>
      </c>
      <c r="AT317" s="2">
        <v>1.012</v>
      </c>
      <c r="AU317" s="2">
        <v>0.93700000000000006</v>
      </c>
      <c r="AV317">
        <v>1.012</v>
      </c>
      <c r="AW317">
        <v>1.0720000000000001</v>
      </c>
      <c r="AX317">
        <v>1.127</v>
      </c>
      <c r="AY317">
        <v>1.1819999999999999</v>
      </c>
      <c r="AZ317">
        <v>1.228</v>
      </c>
      <c r="BA317">
        <v>2020</v>
      </c>
    </row>
    <row r="318" spans="1:53" hidden="1">
      <c r="A318" t="s">
        <v>62</v>
      </c>
      <c r="B318" t="s">
        <v>154</v>
      </c>
      <c r="C318" t="s">
        <v>144</v>
      </c>
      <c r="E318" t="s">
        <v>153</v>
      </c>
      <c r="F318" t="s">
        <v>152</v>
      </c>
      <c r="G318" t="s">
        <v>152</v>
      </c>
      <c r="H318" t="s">
        <v>152</v>
      </c>
      <c r="I318" t="s">
        <v>152</v>
      </c>
      <c r="J318" t="s">
        <v>152</v>
      </c>
      <c r="K318" t="s">
        <v>152</v>
      </c>
      <c r="L318" t="s">
        <v>152</v>
      </c>
      <c r="M318" t="s">
        <v>152</v>
      </c>
      <c r="N318" t="s">
        <v>152</v>
      </c>
      <c r="O318" t="s">
        <v>152</v>
      </c>
      <c r="P318" t="s">
        <v>152</v>
      </c>
      <c r="Q318" t="s">
        <v>152</v>
      </c>
      <c r="R318" t="s">
        <v>152</v>
      </c>
      <c r="S318" t="s">
        <v>152</v>
      </c>
      <c r="T318" t="s">
        <v>152</v>
      </c>
      <c r="U318" t="s">
        <v>152</v>
      </c>
      <c r="V318" t="s">
        <v>152</v>
      </c>
      <c r="W318" t="s">
        <v>152</v>
      </c>
      <c r="X318">
        <v>60.466999999999999</v>
      </c>
      <c r="Y318">
        <v>60.975999999999999</v>
      </c>
      <c r="Z318">
        <v>57.207000000000001</v>
      </c>
      <c r="AA318">
        <v>55.17</v>
      </c>
      <c r="AB318">
        <v>51.584000000000003</v>
      </c>
      <c r="AC318">
        <v>43.866</v>
      </c>
      <c r="AD318">
        <v>40.869</v>
      </c>
      <c r="AE318">
        <v>35.030999999999999</v>
      </c>
      <c r="AF318">
        <v>34.359000000000002</v>
      </c>
      <c r="AG318">
        <v>32.277000000000001</v>
      </c>
      <c r="AH318">
        <v>28.905999999999999</v>
      </c>
      <c r="AI318">
        <v>34.112000000000002</v>
      </c>
      <c r="AJ318">
        <v>41.319000000000003</v>
      </c>
      <c r="AK318">
        <v>41.902999999999999</v>
      </c>
      <c r="AL318">
        <v>51.773000000000003</v>
      </c>
      <c r="AM318">
        <v>56.026000000000003</v>
      </c>
      <c r="AN318">
        <v>57.758000000000003</v>
      </c>
      <c r="AO318">
        <v>58.929000000000002</v>
      </c>
      <c r="AP318">
        <v>51.723999999999997</v>
      </c>
      <c r="AQ318">
        <v>49.64</v>
      </c>
      <c r="AR318" s="2">
        <v>52.829000000000001</v>
      </c>
      <c r="AS318" s="2">
        <v>47.445</v>
      </c>
      <c r="AT318" s="2">
        <v>46.497</v>
      </c>
      <c r="AU318" s="2">
        <v>47.621000000000002</v>
      </c>
      <c r="AV318">
        <v>49.62</v>
      </c>
      <c r="AW318">
        <v>49.546999999999997</v>
      </c>
      <c r="AX318">
        <v>49.082999999999998</v>
      </c>
      <c r="AY318">
        <v>48.478000000000002</v>
      </c>
      <c r="AZ318">
        <v>47.716999999999999</v>
      </c>
      <c r="BA318">
        <v>2020</v>
      </c>
    </row>
    <row r="319" spans="1:53" hidden="1">
      <c r="A319" t="s">
        <v>62</v>
      </c>
      <c r="B319" t="s">
        <v>151</v>
      </c>
      <c r="C319" t="s">
        <v>150</v>
      </c>
      <c r="D319" t="s">
        <v>147</v>
      </c>
      <c r="E319" t="s">
        <v>226</v>
      </c>
      <c r="F319">
        <v>0.114</v>
      </c>
      <c r="G319">
        <v>0.12</v>
      </c>
      <c r="H319">
        <v>0.14399999999999999</v>
      </c>
      <c r="I319">
        <v>0.17</v>
      </c>
      <c r="J319">
        <v>0.20100000000000001</v>
      </c>
      <c r="K319">
        <v>0.23100000000000001</v>
      </c>
      <c r="L319">
        <v>0.24399999999999999</v>
      </c>
      <c r="M319">
        <v>0.25600000000000001</v>
      </c>
      <c r="N319">
        <v>0.28000000000000003</v>
      </c>
      <c r="O319">
        <v>0.313</v>
      </c>
      <c r="P319">
        <v>0.41</v>
      </c>
      <c r="Q319">
        <v>0.41199999999999998</v>
      </c>
      <c r="R319">
        <v>0.46300000000000002</v>
      </c>
      <c r="S319">
        <v>0.496</v>
      </c>
      <c r="T319">
        <v>0.39</v>
      </c>
      <c r="U319">
        <v>0.58199999999999996</v>
      </c>
      <c r="V319">
        <v>0.61899999999999999</v>
      </c>
      <c r="W319">
        <v>0.69799999999999995</v>
      </c>
      <c r="X319">
        <v>0.76800000000000002</v>
      </c>
      <c r="Y319">
        <v>0.76600000000000001</v>
      </c>
      <c r="Z319">
        <v>0.82199999999999995</v>
      </c>
      <c r="AA319">
        <v>0.91300000000000003</v>
      </c>
      <c r="AB319">
        <v>0.97799999999999998</v>
      </c>
      <c r="AC319">
        <v>1.056</v>
      </c>
      <c r="AD319">
        <v>1.165</v>
      </c>
      <c r="AE319">
        <v>1.292</v>
      </c>
      <c r="AF319">
        <v>1.389</v>
      </c>
      <c r="AG319">
        <v>1.5009999999999999</v>
      </c>
      <c r="AH319">
        <v>1.696</v>
      </c>
      <c r="AI319">
        <v>1.7150000000000001</v>
      </c>
      <c r="AJ319">
        <v>1.6830000000000001</v>
      </c>
      <c r="AK319">
        <v>1.76</v>
      </c>
      <c r="AL319">
        <v>1.75</v>
      </c>
      <c r="AM319">
        <v>1.7589999999999999</v>
      </c>
      <c r="AN319">
        <v>1.758</v>
      </c>
      <c r="AO319">
        <v>1.911</v>
      </c>
      <c r="AP319">
        <v>2.089</v>
      </c>
      <c r="AQ319">
        <v>2.11</v>
      </c>
      <c r="AR319" s="2">
        <v>2.1080000000000001</v>
      </c>
      <c r="AS319" s="2">
        <v>2.2309999999999999</v>
      </c>
      <c r="AT319" s="2">
        <v>2.177</v>
      </c>
      <c r="AU319" s="2">
        <v>1.9670000000000001</v>
      </c>
      <c r="AV319">
        <v>2.04</v>
      </c>
      <c r="AW319">
        <v>2.165</v>
      </c>
      <c r="AX319">
        <v>2.2959999999999998</v>
      </c>
      <c r="AY319">
        <v>2.4390000000000001</v>
      </c>
      <c r="AZ319">
        <v>2.573</v>
      </c>
      <c r="BA319">
        <v>2020</v>
      </c>
    </row>
    <row r="320" spans="1:53" hidden="1">
      <c r="A320" t="s">
        <v>62</v>
      </c>
      <c r="B320" t="s">
        <v>145</v>
      </c>
      <c r="C320" t="s">
        <v>148</v>
      </c>
      <c r="D320" t="s">
        <v>147</v>
      </c>
      <c r="E320" t="s">
        <v>225</v>
      </c>
      <c r="F320">
        <v>-1.6E-2</v>
      </c>
      <c r="G320">
        <v>-1.7000000000000001E-2</v>
      </c>
      <c r="H320">
        <v>-8.9999999999999993E-3</v>
      </c>
      <c r="I320">
        <v>1E-3</v>
      </c>
      <c r="J320">
        <v>-3.0000000000000001E-3</v>
      </c>
      <c r="K320">
        <v>2E-3</v>
      </c>
      <c r="L320">
        <v>0.01</v>
      </c>
      <c r="M320">
        <v>1.0999999999999999E-2</v>
      </c>
      <c r="N320">
        <v>1.2999999999999999E-2</v>
      </c>
      <c r="O320">
        <v>1.4E-2</v>
      </c>
      <c r="P320">
        <v>1.2999999999999999E-2</v>
      </c>
      <c r="Q320">
        <v>-3.1E-2</v>
      </c>
      <c r="R320">
        <v>-2.5000000000000001E-2</v>
      </c>
      <c r="S320">
        <v>-3.5000000000000003E-2</v>
      </c>
      <c r="T320">
        <v>4.0000000000000001E-3</v>
      </c>
      <c r="U320">
        <v>0.01</v>
      </c>
      <c r="V320">
        <v>1.0999999999999999E-2</v>
      </c>
      <c r="W320">
        <v>-8.9999999999999993E-3</v>
      </c>
      <c r="X320">
        <v>3.0000000000000001E-3</v>
      </c>
      <c r="Y320">
        <v>-2.1999999999999999E-2</v>
      </c>
      <c r="Z320">
        <v>-4.0000000000000001E-3</v>
      </c>
      <c r="AA320">
        <v>-1.0999999999999999E-2</v>
      </c>
      <c r="AB320">
        <v>-2.4E-2</v>
      </c>
      <c r="AC320">
        <v>-1.2999999999999999E-2</v>
      </c>
      <c r="AD320">
        <v>-1.4E-2</v>
      </c>
      <c r="AE320">
        <v>-3.5000000000000003E-2</v>
      </c>
      <c r="AF320">
        <v>-4.3999999999999997E-2</v>
      </c>
      <c r="AG320">
        <v>-7.5999999999999998E-2</v>
      </c>
      <c r="AH320">
        <v>-3.2000000000000001E-2</v>
      </c>
      <c r="AI320">
        <v>-2.9000000000000001E-2</v>
      </c>
      <c r="AJ320">
        <v>-4.2999999999999997E-2</v>
      </c>
      <c r="AK320">
        <v>-5.0999999999999997E-2</v>
      </c>
      <c r="AL320">
        <v>-7.1999999999999995E-2</v>
      </c>
      <c r="AM320">
        <v>-1.2E-2</v>
      </c>
      <c r="AN320">
        <v>-6.9000000000000006E-2</v>
      </c>
      <c r="AO320">
        <v>-2.1999999999999999E-2</v>
      </c>
      <c r="AP320">
        <v>-3.5999999999999997E-2</v>
      </c>
      <c r="AQ320">
        <v>-1.6E-2</v>
      </c>
      <c r="AR320" s="2">
        <v>7.0000000000000001E-3</v>
      </c>
      <c r="AS320" s="2">
        <v>2.5999999999999999E-2</v>
      </c>
      <c r="AT320" s="2">
        <v>8.0000000000000002E-3</v>
      </c>
      <c r="AU320" s="2">
        <v>-0.10199999999999999</v>
      </c>
      <c r="AV320">
        <v>-4.4999999999999998E-2</v>
      </c>
      <c r="AW320">
        <v>-3.9E-2</v>
      </c>
      <c r="AX320">
        <v>-3.9E-2</v>
      </c>
      <c r="AY320">
        <v>-4.1000000000000002E-2</v>
      </c>
      <c r="AZ320">
        <v>-4.2999999999999997E-2</v>
      </c>
      <c r="BA320">
        <v>2020</v>
      </c>
    </row>
    <row r="321" spans="1:53" hidden="1">
      <c r="A321" t="s">
        <v>62</v>
      </c>
      <c r="B321" t="s">
        <v>145</v>
      </c>
      <c r="C321" t="s">
        <v>144</v>
      </c>
      <c r="E321" t="s">
        <v>143</v>
      </c>
      <c r="F321">
        <v>-12.946999999999999</v>
      </c>
      <c r="G321">
        <v>-14.247</v>
      </c>
      <c r="H321">
        <v>-7.87</v>
      </c>
      <c r="I321">
        <v>1.1279999999999999</v>
      </c>
      <c r="J321">
        <v>-2.456</v>
      </c>
      <c r="K321">
        <v>1.8340000000000001</v>
      </c>
      <c r="L321">
        <v>8.89</v>
      </c>
      <c r="M321">
        <v>9.2129999999999992</v>
      </c>
      <c r="N321">
        <v>10.019</v>
      </c>
      <c r="O321">
        <v>10.384</v>
      </c>
      <c r="P321">
        <v>7.327</v>
      </c>
      <c r="Q321">
        <v>-17.866</v>
      </c>
      <c r="R321">
        <v>-13.512</v>
      </c>
      <c r="S321">
        <v>-18.018000000000001</v>
      </c>
      <c r="T321">
        <v>2.472</v>
      </c>
      <c r="U321">
        <v>4.117</v>
      </c>
      <c r="V321">
        <v>4.4960000000000004</v>
      </c>
      <c r="W321">
        <v>-3.22</v>
      </c>
      <c r="X321">
        <v>0.97299999999999998</v>
      </c>
      <c r="Y321">
        <v>-8.4359999999999999</v>
      </c>
      <c r="Z321">
        <v>-1.7529999999999999</v>
      </c>
      <c r="AA321">
        <v>-4.125</v>
      </c>
      <c r="AB321">
        <v>-8.3870000000000005</v>
      </c>
      <c r="AC321">
        <v>-3.7160000000000002</v>
      </c>
      <c r="AD321">
        <v>-3.3439999999999999</v>
      </c>
      <c r="AE321">
        <v>-7.2569999999999997</v>
      </c>
      <c r="AF321">
        <v>-8.8010000000000002</v>
      </c>
      <c r="AG321">
        <v>-13.471</v>
      </c>
      <c r="AH321">
        <v>-4.93</v>
      </c>
      <c r="AI321">
        <v>-4.68</v>
      </c>
      <c r="AJ321">
        <v>-6.3310000000000004</v>
      </c>
      <c r="AK321">
        <v>-6.774</v>
      </c>
      <c r="AL321">
        <v>-9.52</v>
      </c>
      <c r="AM321">
        <v>-1.5169999999999999</v>
      </c>
      <c r="AN321">
        <v>-9.0850000000000009</v>
      </c>
      <c r="AO321">
        <v>-2.7549999999999999</v>
      </c>
      <c r="AP321">
        <v>-4.468</v>
      </c>
      <c r="AQ321">
        <v>-1.9059999999999999</v>
      </c>
      <c r="AR321" s="2">
        <v>0.85599999999999998</v>
      </c>
      <c r="AS321" s="2">
        <v>3.0640000000000001</v>
      </c>
      <c r="AT321" s="2">
        <v>0.98299999999999998</v>
      </c>
      <c r="AU321" s="2">
        <v>-13.010999999999999</v>
      </c>
      <c r="AV321">
        <v>-5.6029999999999998</v>
      </c>
      <c r="AW321">
        <v>-4.55</v>
      </c>
      <c r="AX321">
        <v>-4.3179999999999996</v>
      </c>
      <c r="AY321">
        <v>-4.2080000000000002</v>
      </c>
      <c r="AZ321">
        <v>-4.2030000000000003</v>
      </c>
      <c r="BA321">
        <v>2020</v>
      </c>
    </row>
    <row r="322" spans="1:53" hidden="1">
      <c r="A322" t="s">
        <v>64</v>
      </c>
      <c r="B322" t="s">
        <v>200</v>
      </c>
      <c r="C322" t="s">
        <v>150</v>
      </c>
      <c r="D322" t="s">
        <v>147</v>
      </c>
      <c r="E322" t="s">
        <v>224</v>
      </c>
      <c r="F322">
        <v>3.96</v>
      </c>
      <c r="G322">
        <v>3.8889999999999998</v>
      </c>
      <c r="H322">
        <v>3.8239999999999998</v>
      </c>
      <c r="I322">
        <v>3.9729999999999999</v>
      </c>
      <c r="J322">
        <v>3.98</v>
      </c>
      <c r="K322">
        <v>3.855</v>
      </c>
      <c r="L322">
        <v>3.847</v>
      </c>
      <c r="M322">
        <v>4.1710000000000003</v>
      </c>
      <c r="N322">
        <v>4.2229999999999999</v>
      </c>
      <c r="O322">
        <v>4.4029999999999996</v>
      </c>
      <c r="P322">
        <v>4.5</v>
      </c>
      <c r="Q322">
        <v>4.7699999999999996</v>
      </c>
      <c r="R322">
        <v>5.3760000000000003</v>
      </c>
      <c r="S322">
        <v>5.5910000000000002</v>
      </c>
      <c r="T322">
        <v>6.0439999999999996</v>
      </c>
      <c r="U322">
        <v>6.6539999999999999</v>
      </c>
      <c r="V322">
        <v>6.7610000000000001</v>
      </c>
      <c r="W322">
        <v>6.6989999999999998</v>
      </c>
      <c r="X322">
        <v>6.7859999999999996</v>
      </c>
      <c r="Y322">
        <v>6.7530000000000001</v>
      </c>
      <c r="Z322">
        <v>5.7889999999999997</v>
      </c>
      <c r="AA322">
        <v>5.3280000000000003</v>
      </c>
      <c r="AB322">
        <v>5.1790000000000003</v>
      </c>
      <c r="AC322">
        <v>5.5170000000000003</v>
      </c>
      <c r="AD322">
        <v>5.8840000000000003</v>
      </c>
      <c r="AE322">
        <v>6.21</v>
      </c>
      <c r="AF322">
        <v>6.5119999999999996</v>
      </c>
      <c r="AG322">
        <v>6.8019999999999996</v>
      </c>
      <c r="AH322">
        <v>7.1970000000000001</v>
      </c>
      <c r="AI322">
        <v>7.3810000000000002</v>
      </c>
      <c r="AJ322">
        <v>8.0169999999999995</v>
      </c>
      <c r="AK322">
        <v>8.6</v>
      </c>
      <c r="AL322">
        <v>8.76</v>
      </c>
      <c r="AM322">
        <v>9.2270000000000003</v>
      </c>
      <c r="AN322">
        <v>9.3239999999999998</v>
      </c>
      <c r="AO322">
        <v>9.4559999999999995</v>
      </c>
      <c r="AP322">
        <v>10.012</v>
      </c>
      <c r="AQ322">
        <v>10.547000000000001</v>
      </c>
      <c r="AR322" s="2">
        <v>10.962999999999999</v>
      </c>
      <c r="AS322" s="2">
        <v>11.095000000000001</v>
      </c>
      <c r="AT322" s="2">
        <v>10.616</v>
      </c>
      <c r="AU322" s="2">
        <v>10.746</v>
      </c>
      <c r="AV322">
        <v>11.218999999999999</v>
      </c>
      <c r="AW322">
        <v>11.723000000000001</v>
      </c>
      <c r="AX322">
        <v>12.114000000000001</v>
      </c>
      <c r="AY322">
        <v>12.472</v>
      </c>
      <c r="AZ322">
        <v>12.834</v>
      </c>
      <c r="BA322">
        <v>2019</v>
      </c>
    </row>
    <row r="323" spans="1:53" hidden="1">
      <c r="A323" t="s">
        <v>64</v>
      </c>
      <c r="B323" t="s">
        <v>200</v>
      </c>
      <c r="C323" t="s">
        <v>170</v>
      </c>
      <c r="E323" t="s">
        <v>199</v>
      </c>
      <c r="F323">
        <v>-2.6629999999999998</v>
      </c>
      <c r="G323">
        <v>-1.7969999999999999</v>
      </c>
      <c r="H323">
        <v>-1.67</v>
      </c>
      <c r="I323">
        <v>3.891</v>
      </c>
      <c r="J323">
        <v>0.17</v>
      </c>
      <c r="K323">
        <v>-3.1320000000000001</v>
      </c>
      <c r="L323">
        <v>-0.20100000000000001</v>
      </c>
      <c r="M323">
        <v>8.4209999999999994</v>
      </c>
      <c r="N323">
        <v>1.25</v>
      </c>
      <c r="O323">
        <v>4.2640000000000002</v>
      </c>
      <c r="P323">
        <v>2.2000000000000002</v>
      </c>
      <c r="Q323">
        <v>6</v>
      </c>
      <c r="R323">
        <v>12.7</v>
      </c>
      <c r="S323">
        <v>4</v>
      </c>
      <c r="T323">
        <v>8.1</v>
      </c>
      <c r="U323">
        <v>10.089</v>
      </c>
      <c r="V323">
        <v>1.61</v>
      </c>
      <c r="W323">
        <v>-0.91400000000000003</v>
      </c>
      <c r="X323">
        <v>1.292</v>
      </c>
      <c r="Y323">
        <v>-0.48599999999999999</v>
      </c>
      <c r="Z323">
        <v>-14.276999999999999</v>
      </c>
      <c r="AA323">
        <v>-7.9569999999999999</v>
      </c>
      <c r="AB323">
        <v>-2.8</v>
      </c>
      <c r="AC323">
        <v>6.5229999999999997</v>
      </c>
      <c r="AD323">
        <v>6.6669999999999998</v>
      </c>
      <c r="AE323">
        <v>5.5259999999999998</v>
      </c>
      <c r="AF323">
        <v>4.8739999999999997</v>
      </c>
      <c r="AG323">
        <v>4.4420000000000002</v>
      </c>
      <c r="AH323">
        <v>5.806</v>
      </c>
      <c r="AI323">
        <v>2.569</v>
      </c>
      <c r="AJ323">
        <v>8.6159999999999997</v>
      </c>
      <c r="AK323">
        <v>7.2670000000000003</v>
      </c>
      <c r="AL323">
        <v>1.865</v>
      </c>
      <c r="AM323">
        <v>5.3319999999999999</v>
      </c>
      <c r="AN323">
        <v>1.05</v>
      </c>
      <c r="AO323">
        <v>1.417</v>
      </c>
      <c r="AP323">
        <v>5.8730000000000002</v>
      </c>
      <c r="AQ323">
        <v>5.3470000000000004</v>
      </c>
      <c r="AR323" s="2">
        <v>3.9430000000000001</v>
      </c>
      <c r="AS323" s="2">
        <v>1.204</v>
      </c>
      <c r="AT323" s="2">
        <v>-4.32</v>
      </c>
      <c r="AU323" s="2">
        <v>1.2290000000000001</v>
      </c>
      <c r="AV323">
        <v>4.3949999999999996</v>
      </c>
      <c r="AW323">
        <v>4.4980000000000002</v>
      </c>
      <c r="AX323">
        <v>3.3330000000000002</v>
      </c>
      <c r="AY323">
        <v>2.9550000000000001</v>
      </c>
      <c r="AZ323">
        <v>2.9039999999999999</v>
      </c>
      <c r="BA323">
        <v>2019</v>
      </c>
    </row>
    <row r="324" spans="1:53" hidden="1">
      <c r="A324" t="s">
        <v>64</v>
      </c>
      <c r="B324" t="s">
        <v>198</v>
      </c>
      <c r="C324" t="s">
        <v>150</v>
      </c>
      <c r="D324" t="s">
        <v>147</v>
      </c>
      <c r="E324" t="s">
        <v>224</v>
      </c>
      <c r="F324">
        <v>0.152</v>
      </c>
      <c r="G324">
        <v>0.16900000000000001</v>
      </c>
      <c r="H324">
        <v>0.187</v>
      </c>
      <c r="I324">
        <v>0.20799999999999999</v>
      </c>
      <c r="J324">
        <v>0.23100000000000001</v>
      </c>
      <c r="K324">
        <v>0.245</v>
      </c>
      <c r="L324">
        <v>0.25700000000000001</v>
      </c>
      <c r="M324">
        <v>0.311</v>
      </c>
      <c r="N324">
        <v>0.36799999999999999</v>
      </c>
      <c r="O324">
        <v>0.39600000000000002</v>
      </c>
      <c r="P324">
        <v>0.54300000000000004</v>
      </c>
      <c r="Q324">
        <v>0.61799999999999999</v>
      </c>
      <c r="R324">
        <v>0.78800000000000003</v>
      </c>
      <c r="S324">
        <v>0.95899999999999996</v>
      </c>
      <c r="T324">
        <v>1.3260000000000001</v>
      </c>
      <c r="U324">
        <v>1.599</v>
      </c>
      <c r="V324">
        <v>1.821</v>
      </c>
      <c r="W324">
        <v>1.9570000000000001</v>
      </c>
      <c r="X324">
        <v>2.2040000000000002</v>
      </c>
      <c r="Y324">
        <v>2.3610000000000002</v>
      </c>
      <c r="Z324">
        <v>2.137</v>
      </c>
      <c r="AA324">
        <v>2.161</v>
      </c>
      <c r="AB324">
        <v>2.3380000000000001</v>
      </c>
      <c r="AC324">
        <v>2.6459999999999999</v>
      </c>
      <c r="AD324">
        <v>2.976</v>
      </c>
      <c r="AE324">
        <v>3.5910000000000002</v>
      </c>
      <c r="AF324">
        <v>4.0990000000000002</v>
      </c>
      <c r="AG324">
        <v>4.7460000000000004</v>
      </c>
      <c r="AH324">
        <v>5.4169999999999998</v>
      </c>
      <c r="AI324">
        <v>5.9279999999999999</v>
      </c>
      <c r="AJ324">
        <v>6.8289999999999997</v>
      </c>
      <c r="AK324">
        <v>8.0229999999999997</v>
      </c>
      <c r="AL324">
        <v>8.76</v>
      </c>
      <c r="AM324">
        <v>9.3810000000000002</v>
      </c>
      <c r="AN324">
        <v>9.85</v>
      </c>
      <c r="AO324">
        <v>10.345000000000001</v>
      </c>
      <c r="AP324">
        <v>10.957000000000001</v>
      </c>
      <c r="AQ324">
        <v>11.702999999999999</v>
      </c>
      <c r="AR324" s="2">
        <v>12.522</v>
      </c>
      <c r="AS324" s="2">
        <v>12.833</v>
      </c>
      <c r="AT324" s="2">
        <v>12.696999999999999</v>
      </c>
      <c r="AU324" s="2">
        <v>13.404</v>
      </c>
      <c r="AV324">
        <v>14.62</v>
      </c>
      <c r="AW324">
        <v>16.032</v>
      </c>
      <c r="AX324">
        <v>17.239999999999998</v>
      </c>
      <c r="AY324">
        <v>18.338000000000001</v>
      </c>
      <c r="AZ324">
        <v>19.483000000000001</v>
      </c>
      <c r="BA324">
        <v>2019</v>
      </c>
    </row>
    <row r="325" spans="1:53" hidden="1">
      <c r="A325" t="s">
        <v>64</v>
      </c>
      <c r="B325" t="s">
        <v>198</v>
      </c>
      <c r="C325" t="s">
        <v>148</v>
      </c>
      <c r="D325" t="s">
        <v>147</v>
      </c>
      <c r="E325" t="s">
        <v>184</v>
      </c>
      <c r="F325">
        <v>0.183</v>
      </c>
      <c r="G325">
        <v>0.19400000000000001</v>
      </c>
      <c r="H325">
        <v>0.193</v>
      </c>
      <c r="I325">
        <v>0.18099999999999999</v>
      </c>
      <c r="J325">
        <v>0.182</v>
      </c>
      <c r="K325">
        <v>0.16600000000000001</v>
      </c>
      <c r="L325">
        <v>0.14799999999999999</v>
      </c>
      <c r="M325">
        <v>0.155</v>
      </c>
      <c r="N325">
        <v>0.17599999999999999</v>
      </c>
      <c r="O325">
        <v>0.17299999999999999</v>
      </c>
      <c r="P325">
        <v>0.215</v>
      </c>
      <c r="Q325">
        <v>0.22800000000000001</v>
      </c>
      <c r="R325">
        <v>0.26900000000000002</v>
      </c>
      <c r="S325">
        <v>0.30099999999999999</v>
      </c>
      <c r="T325">
        <v>0.40300000000000002</v>
      </c>
      <c r="U325">
        <v>0.46899999999999997</v>
      </c>
      <c r="V325">
        <v>0.51100000000000001</v>
      </c>
      <c r="W325">
        <v>0.52700000000000002</v>
      </c>
      <c r="X325">
        <v>0.45800000000000002</v>
      </c>
      <c r="Y325">
        <v>0.48799999999999999</v>
      </c>
      <c r="Z325">
        <v>0.42</v>
      </c>
      <c r="AA325">
        <v>0.41</v>
      </c>
      <c r="AB325">
        <v>0.34599999999999997</v>
      </c>
      <c r="AC325">
        <v>0.35299999999999998</v>
      </c>
      <c r="AD325">
        <v>0.39800000000000002</v>
      </c>
      <c r="AE325">
        <v>0.47699999999999998</v>
      </c>
      <c r="AF325">
        <v>0.53900000000000003</v>
      </c>
      <c r="AG325">
        <v>0.62</v>
      </c>
      <c r="AH325">
        <v>0.69899999999999995</v>
      </c>
      <c r="AI325">
        <v>0.73599999999999999</v>
      </c>
      <c r="AJ325">
        <v>0.84699999999999998</v>
      </c>
      <c r="AK325">
        <v>1.05</v>
      </c>
      <c r="AL325">
        <v>1.1910000000000001</v>
      </c>
      <c r="AM325">
        <v>1.2849999999999999</v>
      </c>
      <c r="AN325">
        <v>1.3380000000000001</v>
      </c>
      <c r="AO325">
        <v>1.3109999999999999</v>
      </c>
      <c r="AP325">
        <v>1.381</v>
      </c>
      <c r="AQ325">
        <v>1.458</v>
      </c>
      <c r="AR325" s="2">
        <v>1.5660000000000001</v>
      </c>
      <c r="AS325" s="2">
        <v>1.579</v>
      </c>
      <c r="AT325" s="2">
        <v>1.5620000000000001</v>
      </c>
      <c r="AU325" s="2">
        <v>1.649</v>
      </c>
      <c r="AV325">
        <v>1.798</v>
      </c>
      <c r="AW325">
        <v>1.972</v>
      </c>
      <c r="AX325">
        <v>2.121</v>
      </c>
      <c r="AY325">
        <v>2.2559999999999998</v>
      </c>
      <c r="AZ325">
        <v>2.3959999999999999</v>
      </c>
      <c r="BA325">
        <v>2019</v>
      </c>
    </row>
    <row r="326" spans="1:53" hidden="1">
      <c r="A326" t="s">
        <v>64</v>
      </c>
      <c r="B326" t="s">
        <v>198</v>
      </c>
      <c r="C326" t="s">
        <v>191</v>
      </c>
      <c r="D326" t="s">
        <v>147</v>
      </c>
      <c r="E326" t="s">
        <v>184</v>
      </c>
      <c r="F326">
        <v>0.223</v>
      </c>
      <c r="G326">
        <v>0.24</v>
      </c>
      <c r="H326">
        <v>0.25</v>
      </c>
      <c r="I326">
        <v>0.27</v>
      </c>
      <c r="J326">
        <v>0.28000000000000003</v>
      </c>
      <c r="K326">
        <v>0.28000000000000003</v>
      </c>
      <c r="L326">
        <v>0.28499999999999998</v>
      </c>
      <c r="M326">
        <v>0.317</v>
      </c>
      <c r="N326">
        <v>0.33200000000000002</v>
      </c>
      <c r="O326">
        <v>0.36</v>
      </c>
      <c r="P326">
        <v>0.38200000000000001</v>
      </c>
      <c r="Q326">
        <v>0.41799999999999998</v>
      </c>
      <c r="R326">
        <v>0.48199999999999998</v>
      </c>
      <c r="S326">
        <v>0.51300000000000001</v>
      </c>
      <c r="T326">
        <v>0.56699999999999995</v>
      </c>
      <c r="U326">
        <v>0.63700000000000001</v>
      </c>
      <c r="V326">
        <v>0.65900000000000003</v>
      </c>
      <c r="W326">
        <v>0.66400000000000003</v>
      </c>
      <c r="X326">
        <v>0.68</v>
      </c>
      <c r="Y326">
        <v>0.68700000000000006</v>
      </c>
      <c r="Z326">
        <v>0.60199999999999998</v>
      </c>
      <c r="AA326">
        <v>0.56599999999999995</v>
      </c>
      <c r="AB326">
        <v>0.55900000000000005</v>
      </c>
      <c r="AC326">
        <v>0.60699999999999998</v>
      </c>
      <c r="AD326">
        <v>0.66500000000000004</v>
      </c>
      <c r="AE326">
        <v>0.72399999999999998</v>
      </c>
      <c r="AF326">
        <v>0.78300000000000003</v>
      </c>
      <c r="AG326">
        <v>0.84</v>
      </c>
      <c r="AH326">
        <v>0.90500000000000003</v>
      </c>
      <c r="AI326">
        <v>0.93500000000000005</v>
      </c>
      <c r="AJ326">
        <v>1.0269999999999999</v>
      </c>
      <c r="AK326">
        <v>1.125</v>
      </c>
      <c r="AL326">
        <v>1.167</v>
      </c>
      <c r="AM326">
        <v>1.2509999999999999</v>
      </c>
      <c r="AN326">
        <v>1.288</v>
      </c>
      <c r="AO326">
        <v>1.319</v>
      </c>
      <c r="AP326">
        <v>1.411</v>
      </c>
      <c r="AQ326">
        <v>1.514</v>
      </c>
      <c r="AR326" s="2">
        <v>1.6120000000000001</v>
      </c>
      <c r="AS326" s="2">
        <v>1.66</v>
      </c>
      <c r="AT326" s="2">
        <v>1.6080000000000001</v>
      </c>
      <c r="AU326" s="2">
        <v>1.6859999999999999</v>
      </c>
      <c r="AV326">
        <v>1.8089999999999999</v>
      </c>
      <c r="AW326">
        <v>1.9350000000000001</v>
      </c>
      <c r="AX326">
        <v>2.0449999999999999</v>
      </c>
      <c r="AY326">
        <v>2.1509999999999998</v>
      </c>
      <c r="AZ326">
        <v>2.2599999999999998</v>
      </c>
      <c r="BA326">
        <v>2019</v>
      </c>
    </row>
    <row r="327" spans="1:53" hidden="1">
      <c r="A327" t="s">
        <v>64</v>
      </c>
      <c r="B327" t="s">
        <v>197</v>
      </c>
      <c r="C327" t="s">
        <v>178</v>
      </c>
      <c r="E327" t="s">
        <v>196</v>
      </c>
      <c r="F327">
        <v>3.8319999999999999</v>
      </c>
      <c r="G327">
        <v>4.335</v>
      </c>
      <c r="H327">
        <v>4.899</v>
      </c>
      <c r="I327">
        <v>5.2389999999999999</v>
      </c>
      <c r="J327">
        <v>5.8109999999999999</v>
      </c>
      <c r="K327">
        <v>6.3579999999999997</v>
      </c>
      <c r="L327">
        <v>6.6820000000000004</v>
      </c>
      <c r="M327">
        <v>7.45</v>
      </c>
      <c r="N327">
        <v>8.7029999999999994</v>
      </c>
      <c r="O327">
        <v>9.0039999999999996</v>
      </c>
      <c r="P327">
        <v>12.074</v>
      </c>
      <c r="Q327">
        <v>12.949</v>
      </c>
      <c r="R327">
        <v>14.653</v>
      </c>
      <c r="S327">
        <v>17.146999999999998</v>
      </c>
      <c r="T327">
        <v>21.937000000000001</v>
      </c>
      <c r="U327">
        <v>24.03</v>
      </c>
      <c r="V327">
        <v>26.933</v>
      </c>
      <c r="W327">
        <v>29.215</v>
      </c>
      <c r="X327">
        <v>32.473999999999997</v>
      </c>
      <c r="Y327">
        <v>34.966000000000001</v>
      </c>
      <c r="Z327">
        <v>36.909999999999997</v>
      </c>
      <c r="AA327">
        <v>40.566000000000003</v>
      </c>
      <c r="AB327">
        <v>45.142000000000003</v>
      </c>
      <c r="AC327">
        <v>47.965000000000003</v>
      </c>
      <c r="AD327">
        <v>50.567</v>
      </c>
      <c r="AE327">
        <v>57.822000000000003</v>
      </c>
      <c r="AF327">
        <v>62.936</v>
      </c>
      <c r="AG327">
        <v>69.775000000000006</v>
      </c>
      <c r="AH327">
        <v>75.277000000000001</v>
      </c>
      <c r="AI327">
        <v>80.316000000000003</v>
      </c>
      <c r="AJ327">
        <v>85.174000000000007</v>
      </c>
      <c r="AK327">
        <v>93.284999999999997</v>
      </c>
      <c r="AL327">
        <v>100</v>
      </c>
      <c r="AM327">
        <v>101.669</v>
      </c>
      <c r="AN327">
        <v>105.64100000000001</v>
      </c>
      <c r="AO327">
        <v>109.398</v>
      </c>
      <c r="AP327">
        <v>109.44</v>
      </c>
      <c r="AQ327">
        <v>110.961</v>
      </c>
      <c r="AR327" s="2">
        <v>114.22199999999999</v>
      </c>
      <c r="AS327" s="2">
        <v>115.66800000000001</v>
      </c>
      <c r="AT327" s="2">
        <v>119.604</v>
      </c>
      <c r="AU327" s="2">
        <v>124.729</v>
      </c>
      <c r="AV327">
        <v>130.31700000000001</v>
      </c>
      <c r="AW327">
        <v>136.75700000000001</v>
      </c>
      <c r="AX327">
        <v>142.31700000000001</v>
      </c>
      <c r="AY327">
        <v>147.036</v>
      </c>
      <c r="AZ327">
        <v>151.81</v>
      </c>
      <c r="BA327">
        <v>2019</v>
      </c>
    </row>
    <row r="328" spans="1:53" hidden="1">
      <c r="A328" t="s">
        <v>64</v>
      </c>
      <c r="B328" t="s">
        <v>195</v>
      </c>
      <c r="C328" t="s">
        <v>150</v>
      </c>
      <c r="D328" t="s">
        <v>190</v>
      </c>
      <c r="E328" t="s">
        <v>193</v>
      </c>
      <c r="F328" s="43">
        <v>17177.251</v>
      </c>
      <c r="G328" s="43">
        <v>16310.859</v>
      </c>
      <c r="H328" s="43">
        <v>15516.735000000001</v>
      </c>
      <c r="I328" s="43">
        <v>15606.72</v>
      </c>
      <c r="J328" s="43">
        <v>15149.561</v>
      </c>
      <c r="K328" s="43">
        <v>14236.004000000001</v>
      </c>
      <c r="L328" s="43">
        <v>13797.215</v>
      </c>
      <c r="M328" s="43">
        <v>14540.233</v>
      </c>
      <c r="N328" s="43">
        <v>14317.644</v>
      </c>
      <c r="O328" s="43">
        <v>14519.628000000001</v>
      </c>
      <c r="P328" s="43">
        <v>14430.145</v>
      </c>
      <c r="Q328" s="43">
        <v>14870.901</v>
      </c>
      <c r="R328" s="43">
        <v>16291.502</v>
      </c>
      <c r="S328" s="43">
        <v>16468.61</v>
      </c>
      <c r="T328" s="43">
        <v>17304.241000000002</v>
      </c>
      <c r="U328" s="43">
        <v>18519.774000000001</v>
      </c>
      <c r="V328" s="43">
        <v>18296.352999999999</v>
      </c>
      <c r="W328" s="43">
        <v>17629.317999999999</v>
      </c>
      <c r="X328" s="43">
        <v>17368.223000000002</v>
      </c>
      <c r="Y328" s="43">
        <v>16815.036</v>
      </c>
      <c r="Z328" s="43">
        <v>14027.535</v>
      </c>
      <c r="AA328" s="43">
        <v>12567.76</v>
      </c>
      <c r="AB328" s="43">
        <v>11893.573</v>
      </c>
      <c r="AC328" s="43">
        <v>12341.102000000001</v>
      </c>
      <c r="AD328" s="43">
        <v>12833.116</v>
      </c>
      <c r="AE328" s="43">
        <v>13214.385</v>
      </c>
      <c r="AF328" s="43">
        <v>13536.998</v>
      </c>
      <c r="AG328" s="43">
        <v>13820.778</v>
      </c>
      <c r="AH328" s="43">
        <v>14296.974</v>
      </c>
      <c r="AI328" s="43">
        <v>14327.853999999999</v>
      </c>
      <c r="AJ328" s="43">
        <v>15188.503000000001</v>
      </c>
      <c r="AK328" s="43">
        <v>15881.23</v>
      </c>
      <c r="AL328" s="43">
        <v>15754.263000000001</v>
      </c>
      <c r="AM328" s="43">
        <v>16150.695</v>
      </c>
      <c r="AN328" s="43">
        <v>15882.606</v>
      </c>
      <c r="AO328" s="43">
        <v>15679.308000000001</v>
      </c>
      <c r="AP328" s="43">
        <v>16162.846</v>
      </c>
      <c r="AQ328" s="43">
        <v>16582.591</v>
      </c>
      <c r="AR328" s="45">
        <v>16792.388999999999</v>
      </c>
      <c r="AS328" s="45">
        <v>16564.215</v>
      </c>
      <c r="AT328" s="45">
        <v>15507.525</v>
      </c>
      <c r="AU328" s="45">
        <v>15360.137000000001</v>
      </c>
      <c r="AV328" s="43">
        <v>15689.981</v>
      </c>
      <c r="AW328" s="43">
        <v>16042.813</v>
      </c>
      <c r="AX328" s="43">
        <v>16220.722</v>
      </c>
      <c r="AY328" s="43">
        <v>16340.58</v>
      </c>
      <c r="AZ328" s="43">
        <v>16453.094000000001</v>
      </c>
      <c r="BA328">
        <v>2015</v>
      </c>
    </row>
    <row r="329" spans="1:53" hidden="1">
      <c r="A329" t="s">
        <v>64</v>
      </c>
      <c r="B329" t="s">
        <v>195</v>
      </c>
      <c r="C329" t="s">
        <v>194</v>
      </c>
      <c r="D329" t="s">
        <v>190</v>
      </c>
      <c r="E329" t="s">
        <v>193</v>
      </c>
      <c r="F329" s="43">
        <v>2466.3980000000001</v>
      </c>
      <c r="G329" s="43">
        <v>2341.9969999999998</v>
      </c>
      <c r="H329" s="43">
        <v>2227.973</v>
      </c>
      <c r="I329" s="43">
        <v>2240.893</v>
      </c>
      <c r="J329" s="43">
        <v>2175.252</v>
      </c>
      <c r="K329" s="43">
        <v>2044.079</v>
      </c>
      <c r="L329" s="43">
        <v>1981.075</v>
      </c>
      <c r="M329" s="43">
        <v>2087.7620000000002</v>
      </c>
      <c r="N329" s="43">
        <v>2055.8009999999999</v>
      </c>
      <c r="O329" s="43">
        <v>2084.8029999999999</v>
      </c>
      <c r="P329" s="43">
        <v>2071.9549999999999</v>
      </c>
      <c r="Q329" s="43">
        <v>2135.241</v>
      </c>
      <c r="R329" s="43">
        <v>2339.2179999999998</v>
      </c>
      <c r="S329" s="43">
        <v>2364.6480000000001</v>
      </c>
      <c r="T329" s="43">
        <v>2484.6320000000001</v>
      </c>
      <c r="U329" s="43">
        <v>2659.165</v>
      </c>
      <c r="V329" s="43">
        <v>2627.085</v>
      </c>
      <c r="W329" s="43">
        <v>2531.308</v>
      </c>
      <c r="X329" s="43">
        <v>2493.819</v>
      </c>
      <c r="Y329" s="43">
        <v>2414.39</v>
      </c>
      <c r="Z329" s="43">
        <v>2014.146</v>
      </c>
      <c r="AA329" s="43">
        <v>1804.5440000000001</v>
      </c>
      <c r="AB329" s="43">
        <v>1707.741</v>
      </c>
      <c r="AC329" s="43">
        <v>1771.999</v>
      </c>
      <c r="AD329" s="43">
        <v>1842.645</v>
      </c>
      <c r="AE329" s="43">
        <v>1897.39</v>
      </c>
      <c r="AF329" s="43">
        <v>1943.712</v>
      </c>
      <c r="AG329" s="43">
        <v>1984.4590000000001</v>
      </c>
      <c r="AH329" s="43">
        <v>2052.8330000000001</v>
      </c>
      <c r="AI329" s="43">
        <v>2057.2669999999998</v>
      </c>
      <c r="AJ329" s="43">
        <v>2180.8440000000001</v>
      </c>
      <c r="AK329" s="43">
        <v>2280.3090000000002</v>
      </c>
      <c r="AL329" s="43">
        <v>2262.078</v>
      </c>
      <c r="AM329" s="43">
        <v>2319</v>
      </c>
      <c r="AN329" s="43">
        <v>2280.5070000000001</v>
      </c>
      <c r="AO329" s="43">
        <v>2251.3159999999998</v>
      </c>
      <c r="AP329" s="43">
        <v>2320.7449999999999</v>
      </c>
      <c r="AQ329" s="43">
        <v>2381.0140000000001</v>
      </c>
      <c r="AR329" s="45">
        <v>2411.1379999999999</v>
      </c>
      <c r="AS329" s="45">
        <v>2378.3760000000002</v>
      </c>
      <c r="AT329" s="45">
        <v>2226.6509999999998</v>
      </c>
      <c r="AU329" s="45">
        <v>2205.4879999999998</v>
      </c>
      <c r="AV329" s="43">
        <v>2252.848</v>
      </c>
      <c r="AW329" s="43">
        <v>2303.5100000000002</v>
      </c>
      <c r="AX329" s="43">
        <v>2329.0549999999998</v>
      </c>
      <c r="AY329" s="43">
        <v>2346.2649999999999</v>
      </c>
      <c r="AZ329" s="43">
        <v>2362.42</v>
      </c>
      <c r="BA329">
        <v>2015</v>
      </c>
    </row>
    <row r="330" spans="1:53" hidden="1">
      <c r="A330" t="s">
        <v>64</v>
      </c>
      <c r="B330" t="s">
        <v>192</v>
      </c>
      <c r="C330" t="s">
        <v>150</v>
      </c>
      <c r="D330" t="s">
        <v>190</v>
      </c>
      <c r="E330" t="s">
        <v>189</v>
      </c>
      <c r="F330">
        <v>658.15800000000002</v>
      </c>
      <c r="G330">
        <v>707.10799999999995</v>
      </c>
      <c r="H330">
        <v>760.11400000000003</v>
      </c>
      <c r="I330">
        <v>817.65800000000002</v>
      </c>
      <c r="J330">
        <v>880.39800000000002</v>
      </c>
      <c r="K330">
        <v>905.15</v>
      </c>
      <c r="L330">
        <v>921.97299999999996</v>
      </c>
      <c r="M330" s="43">
        <v>1083.3050000000001</v>
      </c>
      <c r="N330" s="43">
        <v>1246.059</v>
      </c>
      <c r="O330" s="43">
        <v>1307.279</v>
      </c>
      <c r="P330" s="43">
        <v>1742.348</v>
      </c>
      <c r="Q330" s="43">
        <v>1925.6669999999999</v>
      </c>
      <c r="R330" s="43">
        <v>2387.1880000000001</v>
      </c>
      <c r="S330" s="43">
        <v>2823.8229999999999</v>
      </c>
      <c r="T330" s="43">
        <v>3796.029</v>
      </c>
      <c r="U330" s="43">
        <v>4450.2120000000004</v>
      </c>
      <c r="V330" s="43">
        <v>4927.7960000000003</v>
      </c>
      <c r="W330" s="43">
        <v>5150.4629999999997</v>
      </c>
      <c r="X330" s="43">
        <v>5640.09</v>
      </c>
      <c r="Y330" s="43">
        <v>5879.5169999999998</v>
      </c>
      <c r="Z330" s="43">
        <v>5177.5079999999998</v>
      </c>
      <c r="AA330" s="43">
        <v>5098.268</v>
      </c>
      <c r="AB330" s="43">
        <v>5368.9669999999996</v>
      </c>
      <c r="AC330" s="43">
        <v>5919.39</v>
      </c>
      <c r="AD330" s="43">
        <v>6489.3040000000001</v>
      </c>
      <c r="AE330" s="43">
        <v>7640.7640000000001</v>
      </c>
      <c r="AF330" s="43">
        <v>8519.5920000000006</v>
      </c>
      <c r="AG330" s="43">
        <v>9643.4619999999995</v>
      </c>
      <c r="AH330" s="43">
        <v>10762.396000000001</v>
      </c>
      <c r="AI330" s="43">
        <v>11507.526</v>
      </c>
      <c r="AJ330" s="43">
        <v>12936.659</v>
      </c>
      <c r="AK330" s="43">
        <v>14814.794</v>
      </c>
      <c r="AL330" s="43">
        <v>15754.263000000001</v>
      </c>
      <c r="AM330" s="43">
        <v>16420.260999999999</v>
      </c>
      <c r="AN330" s="43">
        <v>16778.559000000001</v>
      </c>
      <c r="AO330" s="43">
        <v>17152.811000000002</v>
      </c>
      <c r="AP330" s="43">
        <v>17688.550999999999</v>
      </c>
      <c r="AQ330" s="43">
        <v>18400.273000000001</v>
      </c>
      <c r="AR330" s="45">
        <v>19180.559000000001</v>
      </c>
      <c r="AS330" s="45">
        <v>19159.5</v>
      </c>
      <c r="AT330" s="45">
        <v>18547.544000000002</v>
      </c>
      <c r="AU330" s="45">
        <v>19158.579000000002</v>
      </c>
      <c r="AV330" s="43">
        <v>20446.66</v>
      </c>
      <c r="AW330" s="43">
        <v>21939.695</v>
      </c>
      <c r="AX330" s="43">
        <v>23084.875</v>
      </c>
      <c r="AY330" s="43">
        <v>24026.578000000001</v>
      </c>
      <c r="AZ330" s="43">
        <v>24977.496999999999</v>
      </c>
      <c r="BA330">
        <v>2015</v>
      </c>
    </row>
    <row r="331" spans="1:53" hidden="1">
      <c r="A331" t="s">
        <v>64</v>
      </c>
      <c r="B331" t="s">
        <v>192</v>
      </c>
      <c r="C331" t="s">
        <v>148</v>
      </c>
      <c r="D331" t="s">
        <v>190</v>
      </c>
      <c r="E331" t="s">
        <v>189</v>
      </c>
      <c r="F331">
        <v>793.12599999999998</v>
      </c>
      <c r="G331">
        <v>812.61300000000006</v>
      </c>
      <c r="H331">
        <v>782.73199999999997</v>
      </c>
      <c r="I331">
        <v>711.899</v>
      </c>
      <c r="J331">
        <v>691.20500000000004</v>
      </c>
      <c r="K331">
        <v>611.27099999999996</v>
      </c>
      <c r="L331">
        <v>529.41300000000001</v>
      </c>
      <c r="M331">
        <v>540.76300000000003</v>
      </c>
      <c r="N331">
        <v>598.34299999999996</v>
      </c>
      <c r="O331">
        <v>570.05700000000002</v>
      </c>
      <c r="P331">
        <v>689.00599999999997</v>
      </c>
      <c r="Q331">
        <v>709.33500000000004</v>
      </c>
      <c r="R331">
        <v>815.26900000000001</v>
      </c>
      <c r="S331">
        <v>885.84</v>
      </c>
      <c r="T331" s="43">
        <v>1153.3320000000001</v>
      </c>
      <c r="U331" s="43">
        <v>1306.6189999999999</v>
      </c>
      <c r="V331" s="43">
        <v>1381.7449999999999</v>
      </c>
      <c r="W331" s="43">
        <v>1385.672</v>
      </c>
      <c r="X331" s="43">
        <v>1171.2</v>
      </c>
      <c r="Y331" s="43">
        <v>1215.2429999999999</v>
      </c>
      <c r="Z331" s="43">
        <v>1017.4059999999999</v>
      </c>
      <c r="AA331">
        <v>965.95</v>
      </c>
      <c r="AB331">
        <v>795.54700000000003</v>
      </c>
      <c r="AC331">
        <v>788.62699999999995</v>
      </c>
      <c r="AD331">
        <v>867.00400000000002</v>
      </c>
      <c r="AE331" s="43">
        <v>1014.727</v>
      </c>
      <c r="AF331" s="43">
        <v>1119.606</v>
      </c>
      <c r="AG331" s="43">
        <v>1260.2539999999999</v>
      </c>
      <c r="AH331" s="43">
        <v>1389.07</v>
      </c>
      <c r="AI331" s="43">
        <v>1428.6120000000001</v>
      </c>
      <c r="AJ331" s="43">
        <v>1604.1489999999999</v>
      </c>
      <c r="AK331" s="43">
        <v>1938.79</v>
      </c>
      <c r="AL331" s="43">
        <v>2141.9209999999998</v>
      </c>
      <c r="AM331" s="43">
        <v>2248.6930000000002</v>
      </c>
      <c r="AN331" s="43">
        <v>2278.422</v>
      </c>
      <c r="AO331" s="43">
        <v>2174.3119999999999</v>
      </c>
      <c r="AP331" s="43">
        <v>2229.5709999999999</v>
      </c>
      <c r="AQ331" s="43">
        <v>2291.6759999999999</v>
      </c>
      <c r="AR331" s="45">
        <v>2398.8119999999999</v>
      </c>
      <c r="AS331" s="45">
        <v>2356.6190000000001</v>
      </c>
      <c r="AT331" s="45">
        <v>2281.348</v>
      </c>
      <c r="AU331" s="45">
        <v>2356.5050000000001</v>
      </c>
      <c r="AV331" s="43">
        <v>2514.9389999999999</v>
      </c>
      <c r="AW331" s="43">
        <v>2698.5830000000001</v>
      </c>
      <c r="AX331" s="43">
        <v>2839.44</v>
      </c>
      <c r="AY331" s="43">
        <v>2955.2689999999998</v>
      </c>
      <c r="AZ331" s="43">
        <v>3072.232</v>
      </c>
      <c r="BA331">
        <v>2015</v>
      </c>
    </row>
    <row r="332" spans="1:53" hidden="1">
      <c r="A332" t="s">
        <v>64</v>
      </c>
      <c r="B332" t="s">
        <v>192</v>
      </c>
      <c r="C332" t="s">
        <v>191</v>
      </c>
      <c r="D332" t="s">
        <v>190</v>
      </c>
      <c r="E332" t="s">
        <v>189</v>
      </c>
      <c r="F332">
        <v>967.04600000000005</v>
      </c>
      <c r="G332" s="43">
        <v>1005.145</v>
      </c>
      <c r="H332" s="43">
        <v>1015.2910000000001</v>
      </c>
      <c r="I332" s="43">
        <v>1061.1690000000001</v>
      </c>
      <c r="J332" s="43">
        <v>1067.2629999999999</v>
      </c>
      <c r="K332" s="43">
        <v>1034.615</v>
      </c>
      <c r="L332" s="43">
        <v>1022.915</v>
      </c>
      <c r="M332" s="43">
        <v>1104.6659999999999</v>
      </c>
      <c r="N332" s="43">
        <v>1126.1120000000001</v>
      </c>
      <c r="O332" s="43">
        <v>1186.7809999999999</v>
      </c>
      <c r="P332" s="43">
        <v>1223.607</v>
      </c>
      <c r="Q332" s="43">
        <v>1303.6279999999999</v>
      </c>
      <c r="R332" s="43">
        <v>1460.7090000000001</v>
      </c>
      <c r="S332" s="43">
        <v>1511.5830000000001</v>
      </c>
      <c r="T332" s="43">
        <v>1622.2090000000001</v>
      </c>
      <c r="U332" s="43">
        <v>1772.5640000000001</v>
      </c>
      <c r="V332" s="43">
        <v>1783.2460000000001</v>
      </c>
      <c r="W332" s="43">
        <v>1747.86</v>
      </c>
      <c r="X332" s="43">
        <v>1741.356</v>
      </c>
      <c r="Y332" s="43">
        <v>1709.6479999999999</v>
      </c>
      <c r="Z332" s="43">
        <v>1458.5450000000001</v>
      </c>
      <c r="AA332" s="43">
        <v>1336.202</v>
      </c>
      <c r="AB332" s="43">
        <v>1284.231</v>
      </c>
      <c r="AC332" s="43">
        <v>1358.854</v>
      </c>
      <c r="AD332" s="43">
        <v>1450.96</v>
      </c>
      <c r="AE332" s="43">
        <v>1540.921</v>
      </c>
      <c r="AF332" s="43">
        <v>1627.249</v>
      </c>
      <c r="AG332" s="43">
        <v>1706.259</v>
      </c>
      <c r="AH332" s="43">
        <v>1798.896</v>
      </c>
      <c r="AI332" s="43">
        <v>1814.335</v>
      </c>
      <c r="AJ332" s="43">
        <v>1946.4380000000001</v>
      </c>
      <c r="AK332" s="43">
        <v>2077.498</v>
      </c>
      <c r="AL332" s="43">
        <v>2099.4360000000001</v>
      </c>
      <c r="AM332" s="43">
        <v>2189.9580000000001</v>
      </c>
      <c r="AN332" s="43">
        <v>2193.875</v>
      </c>
      <c r="AO332" s="43">
        <v>2187.46</v>
      </c>
      <c r="AP332" s="43">
        <v>2277.5149999999999</v>
      </c>
      <c r="AQ332" s="43">
        <v>2381.0140000000001</v>
      </c>
      <c r="AR332" s="45">
        <v>2468.7359999999999</v>
      </c>
      <c r="AS332" s="45">
        <v>2478.7550000000001</v>
      </c>
      <c r="AT332" s="45">
        <v>2348.5920000000001</v>
      </c>
      <c r="AU332" s="45">
        <v>2410.1</v>
      </c>
      <c r="AV332" s="43">
        <v>2529.614</v>
      </c>
      <c r="AW332" s="43">
        <v>2648.0439999999999</v>
      </c>
      <c r="AX332" s="43">
        <v>2738.4349999999999</v>
      </c>
      <c r="AY332" s="43">
        <v>2818.5970000000002</v>
      </c>
      <c r="AZ332" s="43">
        <v>2896.8130000000001</v>
      </c>
      <c r="BA332">
        <v>2015</v>
      </c>
    </row>
    <row r="333" spans="1:53" hidden="1">
      <c r="A333" t="s">
        <v>64</v>
      </c>
      <c r="B333" t="s">
        <v>188</v>
      </c>
      <c r="C333" t="s">
        <v>187</v>
      </c>
      <c r="E333" t="s">
        <v>184</v>
      </c>
      <c r="F333">
        <v>2E-3</v>
      </c>
      <c r="G333">
        <v>2E-3</v>
      </c>
      <c r="H333">
        <v>2E-3</v>
      </c>
      <c r="I333">
        <v>2E-3</v>
      </c>
      <c r="J333">
        <v>2E-3</v>
      </c>
      <c r="K333">
        <v>1E-3</v>
      </c>
      <c r="L333">
        <v>1E-3</v>
      </c>
      <c r="M333">
        <v>1E-3</v>
      </c>
      <c r="N333">
        <v>1E-3</v>
      </c>
      <c r="O333">
        <v>1E-3</v>
      </c>
      <c r="P333">
        <v>1E-3</v>
      </c>
      <c r="Q333">
        <v>1E-3</v>
      </c>
      <c r="R333">
        <v>1E-3</v>
      </c>
      <c r="S333">
        <v>1E-3</v>
      </c>
      <c r="T333">
        <v>2E-3</v>
      </c>
      <c r="U333">
        <v>2E-3</v>
      </c>
      <c r="V333">
        <v>2E-3</v>
      </c>
      <c r="W333">
        <v>2E-3</v>
      </c>
      <c r="X333">
        <v>2E-3</v>
      </c>
      <c r="Y333">
        <v>1E-3</v>
      </c>
      <c r="Z333">
        <v>1E-3</v>
      </c>
      <c r="AA333">
        <v>1E-3</v>
      </c>
      <c r="AB333">
        <v>1E-3</v>
      </c>
      <c r="AC333">
        <v>1E-3</v>
      </c>
      <c r="AD333">
        <v>1E-3</v>
      </c>
      <c r="AE333">
        <v>1E-3</v>
      </c>
      <c r="AF333">
        <v>1E-3</v>
      </c>
      <c r="AG333">
        <v>1E-3</v>
      </c>
      <c r="AH333">
        <v>1E-3</v>
      </c>
      <c r="AI333">
        <v>1E-3</v>
      </c>
      <c r="AJ333">
        <v>1E-3</v>
      </c>
      <c r="AK333">
        <v>1E-3</v>
      </c>
      <c r="AL333">
        <v>1E-3</v>
      </c>
      <c r="AM333">
        <v>1E-3</v>
      </c>
      <c r="AN333">
        <v>1E-3</v>
      </c>
      <c r="AO333">
        <v>1E-3</v>
      </c>
      <c r="AP333">
        <v>1E-3</v>
      </c>
      <c r="AQ333">
        <v>1E-3</v>
      </c>
      <c r="AR333" s="2">
        <v>1E-3</v>
      </c>
      <c r="AS333" s="2">
        <v>1E-3</v>
      </c>
      <c r="AT333" s="2">
        <v>1E-3</v>
      </c>
      <c r="AU333" s="2">
        <v>1E-3</v>
      </c>
      <c r="AV333">
        <v>1E-3</v>
      </c>
      <c r="AW333">
        <v>1E-3</v>
      </c>
      <c r="AX333">
        <v>1E-3</v>
      </c>
      <c r="AY333">
        <v>1E-3</v>
      </c>
      <c r="AZ333">
        <v>1E-3</v>
      </c>
      <c r="BA333">
        <v>2019</v>
      </c>
    </row>
    <row r="334" spans="1:53" hidden="1">
      <c r="A334" t="s">
        <v>64</v>
      </c>
      <c r="B334" t="s">
        <v>186</v>
      </c>
      <c r="C334" t="s">
        <v>185</v>
      </c>
      <c r="E334" t="s">
        <v>184</v>
      </c>
      <c r="F334">
        <v>0.68100000000000005</v>
      </c>
      <c r="G334">
        <v>0.70299999999999996</v>
      </c>
      <c r="H334">
        <v>0.749</v>
      </c>
      <c r="I334">
        <v>0.77100000000000002</v>
      </c>
      <c r="J334">
        <v>0.82499999999999996</v>
      </c>
      <c r="K334">
        <v>0.875</v>
      </c>
      <c r="L334">
        <v>0.90100000000000002</v>
      </c>
      <c r="M334">
        <v>0.98099999999999998</v>
      </c>
      <c r="N334">
        <v>1.107</v>
      </c>
      <c r="O334">
        <v>1.1020000000000001</v>
      </c>
      <c r="P334">
        <v>1.4239999999999999</v>
      </c>
      <c r="Q334">
        <v>1.4770000000000001</v>
      </c>
      <c r="R334">
        <v>1.6339999999999999</v>
      </c>
      <c r="S334">
        <v>1.8680000000000001</v>
      </c>
      <c r="T334">
        <v>2.34</v>
      </c>
      <c r="U334">
        <v>2.5110000000000001</v>
      </c>
      <c r="V334">
        <v>2.7629999999999999</v>
      </c>
      <c r="W334">
        <v>2.9470000000000001</v>
      </c>
      <c r="X334">
        <v>3.2389999999999999</v>
      </c>
      <c r="Y334">
        <v>3.4390000000000001</v>
      </c>
      <c r="Z334">
        <v>3.55</v>
      </c>
      <c r="AA334">
        <v>3.8149999999999999</v>
      </c>
      <c r="AB334">
        <v>4.181</v>
      </c>
      <c r="AC334">
        <v>4.3559999999999999</v>
      </c>
      <c r="AD334">
        <v>4.4720000000000004</v>
      </c>
      <c r="AE334">
        <v>4.9589999999999996</v>
      </c>
      <c r="AF334">
        <v>5.2359999999999998</v>
      </c>
      <c r="AG334">
        <v>5.6520000000000001</v>
      </c>
      <c r="AH334">
        <v>5.9829999999999997</v>
      </c>
      <c r="AI334">
        <v>6.343</v>
      </c>
      <c r="AJ334">
        <v>6.6459999999999999</v>
      </c>
      <c r="AK334">
        <v>7.1310000000000002</v>
      </c>
      <c r="AL334">
        <v>7.5039999999999996</v>
      </c>
      <c r="AM334">
        <v>7.4980000000000002</v>
      </c>
      <c r="AN334">
        <v>7.6479999999999997</v>
      </c>
      <c r="AO334">
        <v>7.8410000000000002</v>
      </c>
      <c r="AP334">
        <v>7.7670000000000003</v>
      </c>
      <c r="AQ334">
        <v>7.7279999999999998</v>
      </c>
      <c r="AR334" s="2">
        <v>7.7690000000000001</v>
      </c>
      <c r="AS334" s="2">
        <v>7.7290000000000001</v>
      </c>
      <c r="AT334" s="2">
        <v>7.8970000000000002</v>
      </c>
      <c r="AU334" s="2">
        <v>7.9489999999999998</v>
      </c>
      <c r="AV334">
        <v>8.0830000000000002</v>
      </c>
      <c r="AW334">
        <v>8.2850000000000001</v>
      </c>
      <c r="AX334">
        <v>8.43</v>
      </c>
      <c r="AY334">
        <v>8.5239999999999991</v>
      </c>
      <c r="AZ334">
        <v>8.6219999999999999</v>
      </c>
      <c r="BA334">
        <v>2019</v>
      </c>
    </row>
    <row r="335" spans="1:53" hidden="1">
      <c r="A335" t="s">
        <v>64</v>
      </c>
      <c r="B335" t="s">
        <v>183</v>
      </c>
      <c r="C335" t="s">
        <v>144</v>
      </c>
      <c r="E335" t="s">
        <v>224</v>
      </c>
      <c r="F335">
        <v>3.65</v>
      </c>
      <c r="G335">
        <v>3.65</v>
      </c>
      <c r="H335">
        <v>3.65</v>
      </c>
      <c r="I335">
        <v>3.65</v>
      </c>
      <c r="J335">
        <v>3.65</v>
      </c>
      <c r="K335">
        <v>3.65</v>
      </c>
      <c r="L335">
        <v>6.6710000000000003</v>
      </c>
      <c r="M335">
        <v>11.218999999999999</v>
      </c>
      <c r="N335">
        <v>8.9559999999999995</v>
      </c>
      <c r="O335">
        <v>11.198</v>
      </c>
      <c r="P335">
        <v>7.5270000000000001</v>
      </c>
      <c r="Q335">
        <v>9.4830000000000005</v>
      </c>
      <c r="R335">
        <v>7.9569999999999999</v>
      </c>
      <c r="S335">
        <v>9.0809999999999995</v>
      </c>
      <c r="T335">
        <v>6.8630000000000004</v>
      </c>
      <c r="U335">
        <v>5.226</v>
      </c>
      <c r="V335">
        <v>5.7039999999999997</v>
      </c>
      <c r="W335">
        <v>6.6130000000000004</v>
      </c>
      <c r="X335">
        <v>7.2380000000000004</v>
      </c>
      <c r="Y335">
        <v>6.8819999999999997</v>
      </c>
      <c r="Z335">
        <v>7.6109999999999998</v>
      </c>
      <c r="AA335">
        <v>7.9130000000000003</v>
      </c>
      <c r="AB335">
        <v>5.9660000000000002</v>
      </c>
      <c r="AC335">
        <v>10.705</v>
      </c>
      <c r="AD335">
        <v>7.0359999999999996</v>
      </c>
      <c r="AE335">
        <v>9.2439999999999998</v>
      </c>
      <c r="AF335">
        <v>11.791</v>
      </c>
      <c r="AG335">
        <v>15.321999999999999</v>
      </c>
      <c r="AH335">
        <v>14.198</v>
      </c>
      <c r="AI335">
        <v>13.381</v>
      </c>
      <c r="AJ335">
        <v>20.588999999999999</v>
      </c>
      <c r="AK335">
        <v>16.131</v>
      </c>
      <c r="AL335">
        <v>14.336</v>
      </c>
      <c r="AM335">
        <v>15.582000000000001</v>
      </c>
      <c r="AN335">
        <v>13.061</v>
      </c>
      <c r="AO335">
        <v>15.757999999999999</v>
      </c>
      <c r="AP335">
        <v>16.186</v>
      </c>
      <c r="AQ335">
        <v>17.963999999999999</v>
      </c>
      <c r="AR335" s="2">
        <v>12.223000000000001</v>
      </c>
      <c r="AS335" s="2">
        <v>12.609</v>
      </c>
      <c r="AT335" s="2">
        <v>8.7059999999999995</v>
      </c>
      <c r="AU335" s="2">
        <v>16.902000000000001</v>
      </c>
      <c r="AV335">
        <v>19.419</v>
      </c>
      <c r="AW335">
        <v>19.274000000000001</v>
      </c>
      <c r="AX335">
        <v>17.971</v>
      </c>
      <c r="AY335">
        <v>17.184000000000001</v>
      </c>
      <c r="AZ335">
        <v>16.765000000000001</v>
      </c>
      <c r="BA335">
        <v>2019</v>
      </c>
    </row>
    <row r="336" spans="1:53" hidden="1">
      <c r="A336" t="s">
        <v>64</v>
      </c>
      <c r="B336" t="s">
        <v>181</v>
      </c>
      <c r="C336" t="s">
        <v>144</v>
      </c>
      <c r="E336" t="s">
        <v>224</v>
      </c>
      <c r="F336">
        <v>7.1219999999999999</v>
      </c>
      <c r="G336">
        <v>-0.32400000000000001</v>
      </c>
      <c r="H336">
        <v>8.8559999999999999</v>
      </c>
      <c r="I336">
        <v>6.952</v>
      </c>
      <c r="J336">
        <v>11.112</v>
      </c>
      <c r="K336">
        <v>-7.1710000000000003</v>
      </c>
      <c r="L336">
        <v>29.140999999999998</v>
      </c>
      <c r="M336">
        <v>36.136000000000003</v>
      </c>
      <c r="N336">
        <v>15.222</v>
      </c>
      <c r="O336">
        <v>20.324999999999999</v>
      </c>
      <c r="P336">
        <v>12.435</v>
      </c>
      <c r="Q336">
        <v>18.129000000000001</v>
      </c>
      <c r="R336">
        <v>28.16</v>
      </c>
      <c r="S336">
        <v>28.04</v>
      </c>
      <c r="T336">
        <v>22.42</v>
      </c>
      <c r="U336">
        <v>-18.077999999999999</v>
      </c>
      <c r="V336">
        <v>-6.782</v>
      </c>
      <c r="W336">
        <v>-3.94</v>
      </c>
      <c r="X336">
        <v>-1.218</v>
      </c>
      <c r="Y336">
        <v>2.8319999999999999</v>
      </c>
      <c r="Z336">
        <v>-7.27</v>
      </c>
      <c r="AA336">
        <v>-6.298</v>
      </c>
      <c r="AB336">
        <v>-4.2320000000000002</v>
      </c>
      <c r="AC336">
        <v>16.611000000000001</v>
      </c>
      <c r="AD336">
        <v>22.4</v>
      </c>
      <c r="AE336">
        <v>3.1930000000000001</v>
      </c>
      <c r="AF336">
        <v>3.7989999999999999</v>
      </c>
      <c r="AG336">
        <v>2.4159999999999999</v>
      </c>
      <c r="AH336">
        <v>-1.675</v>
      </c>
      <c r="AI336">
        <v>-4.3659999999999997</v>
      </c>
      <c r="AJ336">
        <v>-5.7830000000000004</v>
      </c>
      <c r="AK336">
        <v>8.8879999999999999</v>
      </c>
      <c r="AL336">
        <v>15.71</v>
      </c>
      <c r="AM336">
        <v>12.584</v>
      </c>
      <c r="AN336">
        <v>9.3109999999999999</v>
      </c>
      <c r="AO336">
        <v>13.068</v>
      </c>
      <c r="AP336">
        <v>12.656000000000001</v>
      </c>
      <c r="AQ336">
        <v>13.654</v>
      </c>
      <c r="AR336" s="2">
        <v>9.17</v>
      </c>
      <c r="AS336" s="2">
        <v>2.8530000000000002</v>
      </c>
      <c r="AT336" s="2">
        <v>7.101</v>
      </c>
      <c r="AU336" s="2">
        <v>11.102</v>
      </c>
      <c r="AV336">
        <v>4.7130000000000001</v>
      </c>
      <c r="AW336">
        <v>5.8209999999999997</v>
      </c>
      <c r="AX336">
        <v>5.7050000000000001</v>
      </c>
      <c r="AY336">
        <v>4.84</v>
      </c>
      <c r="AZ336">
        <v>6.2750000000000004</v>
      </c>
      <c r="BA336">
        <v>2019</v>
      </c>
    </row>
    <row r="337" spans="1:53" hidden="1">
      <c r="A337" t="s">
        <v>64</v>
      </c>
      <c r="B337" t="s">
        <v>180</v>
      </c>
      <c r="C337" t="s">
        <v>178</v>
      </c>
      <c r="E337" t="s">
        <v>223</v>
      </c>
      <c r="F337">
        <v>4.2210000000000001</v>
      </c>
      <c r="G337">
        <v>4.7759999999999998</v>
      </c>
      <c r="H337">
        <v>5.3970000000000002</v>
      </c>
      <c r="I337">
        <v>5.7720000000000002</v>
      </c>
      <c r="J337">
        <v>6.4020000000000001</v>
      </c>
      <c r="K337">
        <v>7.0049999999999999</v>
      </c>
      <c r="L337">
        <v>7.9219999999999997</v>
      </c>
      <c r="M337">
        <v>8.8330000000000002</v>
      </c>
      <c r="N337">
        <v>10.318</v>
      </c>
      <c r="O337">
        <v>11.859</v>
      </c>
      <c r="P337">
        <v>12.891</v>
      </c>
      <c r="Q337">
        <v>14.824</v>
      </c>
      <c r="R337">
        <v>16.425000000000001</v>
      </c>
      <c r="S337">
        <v>17.936</v>
      </c>
      <c r="T337">
        <v>20.321000000000002</v>
      </c>
      <c r="U337">
        <v>22.274000000000001</v>
      </c>
      <c r="V337">
        <v>24.896000000000001</v>
      </c>
      <c r="W337">
        <v>26.904</v>
      </c>
      <c r="X337">
        <v>30.228000000000002</v>
      </c>
      <c r="Y337">
        <v>32.631999999999998</v>
      </c>
      <c r="Z337">
        <v>34.893000000000001</v>
      </c>
      <c r="AA337">
        <v>37.555</v>
      </c>
      <c r="AB337">
        <v>41.072000000000003</v>
      </c>
      <c r="AC337">
        <v>45.210999999999999</v>
      </c>
      <c r="AD337">
        <v>48.337000000000003</v>
      </c>
      <c r="AE337">
        <v>51.976999999999997</v>
      </c>
      <c r="AF337">
        <v>57.817</v>
      </c>
      <c r="AG337">
        <v>62.241999999999997</v>
      </c>
      <c r="AH337">
        <v>73.033000000000001</v>
      </c>
      <c r="AI337">
        <v>78.266999999999996</v>
      </c>
      <c r="AJ337">
        <v>78.974999999999994</v>
      </c>
      <c r="AK337">
        <v>84.832999999999998</v>
      </c>
      <c r="AL337">
        <v>89.85</v>
      </c>
      <c r="AM337">
        <v>94.566999999999993</v>
      </c>
      <c r="AN337">
        <v>99.575000000000003</v>
      </c>
      <c r="AO337">
        <v>99.007999999999996</v>
      </c>
      <c r="AP337">
        <v>99.5</v>
      </c>
      <c r="AQ337">
        <v>100</v>
      </c>
      <c r="AR337" s="2">
        <v>103.47499999999999</v>
      </c>
      <c r="AS337" s="2">
        <v>105.167</v>
      </c>
      <c r="AT337" s="2">
        <v>108.283</v>
      </c>
      <c r="AU337" s="2">
        <v>110.907</v>
      </c>
      <c r="AV337">
        <v>114.749</v>
      </c>
      <c r="AW337">
        <v>117.917</v>
      </c>
      <c r="AX337">
        <v>120.8</v>
      </c>
      <c r="AY337">
        <v>123.52</v>
      </c>
      <c r="AZ337">
        <v>126.005</v>
      </c>
      <c r="BA337">
        <v>2019</v>
      </c>
    </row>
    <row r="338" spans="1:53" hidden="1">
      <c r="A338" t="s">
        <v>64</v>
      </c>
      <c r="B338" t="s">
        <v>180</v>
      </c>
      <c r="C338" t="s">
        <v>170</v>
      </c>
      <c r="E338" t="s">
        <v>179</v>
      </c>
      <c r="F338">
        <v>8.25</v>
      </c>
      <c r="G338">
        <v>13.144</v>
      </c>
      <c r="H338">
        <v>12.997999999999999</v>
      </c>
      <c r="I338">
        <v>6.95</v>
      </c>
      <c r="J338">
        <v>10.922000000000001</v>
      </c>
      <c r="K338">
        <v>9.4090000000000007</v>
      </c>
      <c r="L338">
        <v>13.1</v>
      </c>
      <c r="M338">
        <v>11.494</v>
      </c>
      <c r="N338">
        <v>16.812000000000001</v>
      </c>
      <c r="O338">
        <v>14.936</v>
      </c>
      <c r="P338">
        <v>8.6999999999999993</v>
      </c>
      <c r="Q338">
        <v>15</v>
      </c>
      <c r="R338">
        <v>10.8</v>
      </c>
      <c r="S338">
        <v>9.1999999999999993</v>
      </c>
      <c r="T338">
        <v>13.294</v>
      </c>
      <c r="U338">
        <v>9.6120000000000001</v>
      </c>
      <c r="V338">
        <v>11.773</v>
      </c>
      <c r="W338">
        <v>8.0649999999999995</v>
      </c>
      <c r="X338">
        <v>12.355</v>
      </c>
      <c r="Y338">
        <v>7.9530000000000003</v>
      </c>
      <c r="Z338">
        <v>6.9279999999999999</v>
      </c>
      <c r="AA338">
        <v>7.6280000000000001</v>
      </c>
      <c r="AB338">
        <v>9.3659999999999997</v>
      </c>
      <c r="AC338">
        <v>10.077</v>
      </c>
      <c r="AD338">
        <v>6.9160000000000004</v>
      </c>
      <c r="AE338">
        <v>7.53</v>
      </c>
      <c r="AF338">
        <v>11.234999999999999</v>
      </c>
      <c r="AG338">
        <v>7.6539999999999999</v>
      </c>
      <c r="AH338">
        <v>17.338000000000001</v>
      </c>
      <c r="AI338">
        <v>7.1660000000000004</v>
      </c>
      <c r="AJ338">
        <v>0.90500000000000003</v>
      </c>
      <c r="AK338">
        <v>7.4180000000000001</v>
      </c>
      <c r="AL338">
        <v>5.9139999999999997</v>
      </c>
      <c r="AM338">
        <v>5.2489999999999997</v>
      </c>
      <c r="AN338">
        <v>5.2960000000000003</v>
      </c>
      <c r="AO338">
        <v>-0.56899999999999995</v>
      </c>
      <c r="AP338">
        <v>0.497</v>
      </c>
      <c r="AQ338">
        <v>0.503</v>
      </c>
      <c r="AR338" s="2">
        <v>3.4750000000000001</v>
      </c>
      <c r="AS338" s="2">
        <v>1.635</v>
      </c>
      <c r="AT338" s="2">
        <v>2.964</v>
      </c>
      <c r="AU338" s="2">
        <v>2.423</v>
      </c>
      <c r="AV338">
        <v>3.464</v>
      </c>
      <c r="AW338">
        <v>2.7610000000000001</v>
      </c>
      <c r="AX338">
        <v>2.4449999999999998</v>
      </c>
      <c r="AY338">
        <v>2.2509999999999999</v>
      </c>
      <c r="AZ338">
        <v>2.012</v>
      </c>
      <c r="BA338">
        <v>2019</v>
      </c>
    </row>
    <row r="339" spans="1:53" hidden="1">
      <c r="A339" t="s">
        <v>64</v>
      </c>
      <c r="B339" t="s">
        <v>176</v>
      </c>
      <c r="C339" t="s">
        <v>178</v>
      </c>
      <c r="E339" t="s">
        <v>223</v>
      </c>
      <c r="F339" t="s">
        <v>152</v>
      </c>
      <c r="G339" t="s">
        <v>152</v>
      </c>
      <c r="H339" t="s">
        <v>152</v>
      </c>
      <c r="I339" t="s">
        <v>152</v>
      </c>
      <c r="J339" t="s">
        <v>152</v>
      </c>
      <c r="K339" t="s">
        <v>152</v>
      </c>
      <c r="L339" t="s">
        <v>152</v>
      </c>
      <c r="M339" t="s">
        <v>152</v>
      </c>
      <c r="N339" t="s">
        <v>152</v>
      </c>
      <c r="O339" t="s">
        <v>152</v>
      </c>
      <c r="P339" t="s">
        <v>152</v>
      </c>
      <c r="Q339" t="s">
        <v>152</v>
      </c>
      <c r="R339" t="s">
        <v>152</v>
      </c>
      <c r="S339">
        <v>18.632000000000001</v>
      </c>
      <c r="T339">
        <v>21.042999999999999</v>
      </c>
      <c r="U339">
        <v>23.29</v>
      </c>
      <c r="V339">
        <v>25.53</v>
      </c>
      <c r="W339">
        <v>28.157</v>
      </c>
      <c r="X339">
        <v>31.068999999999999</v>
      </c>
      <c r="Y339">
        <v>33.179000000000002</v>
      </c>
      <c r="Z339">
        <v>35.878999999999998</v>
      </c>
      <c r="AA339">
        <v>38.191000000000003</v>
      </c>
      <c r="AB339">
        <v>44.058</v>
      </c>
      <c r="AC339">
        <v>45.726999999999997</v>
      </c>
      <c r="AD339">
        <v>49.156999999999996</v>
      </c>
      <c r="AE339">
        <v>53.5</v>
      </c>
      <c r="AF339">
        <v>58.8</v>
      </c>
      <c r="AG339">
        <v>65.3</v>
      </c>
      <c r="AH339">
        <v>77.099999999999994</v>
      </c>
      <c r="AI339">
        <v>78.400000000000006</v>
      </c>
      <c r="AJ339">
        <v>79.099999999999994</v>
      </c>
      <c r="AK339">
        <v>86.5</v>
      </c>
      <c r="AL339">
        <v>90.9</v>
      </c>
      <c r="AM339">
        <v>91.7</v>
      </c>
      <c r="AN339">
        <v>97</v>
      </c>
      <c r="AO339">
        <v>100.4</v>
      </c>
      <c r="AP339">
        <v>98.2</v>
      </c>
      <c r="AQ339">
        <v>100.3</v>
      </c>
      <c r="AR339" s="2">
        <v>104.1</v>
      </c>
      <c r="AS339" s="2">
        <v>106.9</v>
      </c>
      <c r="AT339" s="2">
        <v>104.2</v>
      </c>
      <c r="AU339" s="2">
        <v>108.408</v>
      </c>
      <c r="AV339">
        <v>112.411</v>
      </c>
      <c r="AW339">
        <v>115.51900000000001</v>
      </c>
      <c r="AX339">
        <v>118.904</v>
      </c>
      <c r="AY339">
        <v>122.384</v>
      </c>
      <c r="AZ339">
        <v>125.979</v>
      </c>
      <c r="BA339">
        <v>2019</v>
      </c>
    </row>
    <row r="340" spans="1:53" hidden="1">
      <c r="A340" t="s">
        <v>64</v>
      </c>
      <c r="B340" t="s">
        <v>176</v>
      </c>
      <c r="C340" t="s">
        <v>170</v>
      </c>
      <c r="E340" t="s">
        <v>175</v>
      </c>
      <c r="F340" t="s">
        <v>152</v>
      </c>
      <c r="G340" t="s">
        <v>152</v>
      </c>
      <c r="H340" t="s">
        <v>152</v>
      </c>
      <c r="I340" t="s">
        <v>152</v>
      </c>
      <c r="J340" t="s">
        <v>152</v>
      </c>
      <c r="K340" t="s">
        <v>152</v>
      </c>
      <c r="L340" t="s">
        <v>152</v>
      </c>
      <c r="M340" t="s">
        <v>152</v>
      </c>
      <c r="N340" t="s">
        <v>152</v>
      </c>
      <c r="O340" t="s">
        <v>152</v>
      </c>
      <c r="P340" t="s">
        <v>152</v>
      </c>
      <c r="Q340" t="s">
        <v>152</v>
      </c>
      <c r="R340" t="s">
        <v>152</v>
      </c>
      <c r="S340" t="s">
        <v>152</v>
      </c>
      <c r="T340">
        <v>12.936999999999999</v>
      </c>
      <c r="U340">
        <v>10.678000000000001</v>
      </c>
      <c r="V340">
        <v>9.6189999999999998</v>
      </c>
      <c r="W340">
        <v>10.292</v>
      </c>
      <c r="X340">
        <v>10.342000000000001</v>
      </c>
      <c r="Y340">
        <v>6.7910000000000004</v>
      </c>
      <c r="Z340">
        <v>8.1359999999999992</v>
      </c>
      <c r="AA340">
        <v>6.444</v>
      </c>
      <c r="AB340">
        <v>15.363</v>
      </c>
      <c r="AC340">
        <v>3.7890000000000001</v>
      </c>
      <c r="AD340">
        <v>7.5010000000000003</v>
      </c>
      <c r="AE340">
        <v>8.8360000000000003</v>
      </c>
      <c r="AF340">
        <v>9.907</v>
      </c>
      <c r="AG340">
        <v>11.054</v>
      </c>
      <c r="AH340">
        <v>18.07</v>
      </c>
      <c r="AI340">
        <v>1.6859999999999999</v>
      </c>
      <c r="AJ340">
        <v>0.89300000000000002</v>
      </c>
      <c r="AK340">
        <v>9.3550000000000004</v>
      </c>
      <c r="AL340">
        <v>5.0869999999999997</v>
      </c>
      <c r="AM340">
        <v>0.88</v>
      </c>
      <c r="AN340">
        <v>5.78</v>
      </c>
      <c r="AO340">
        <v>3.5049999999999999</v>
      </c>
      <c r="AP340">
        <v>-2.1909999999999998</v>
      </c>
      <c r="AQ340">
        <v>2.1379999999999999</v>
      </c>
      <c r="AR340" s="2">
        <v>3.7890000000000001</v>
      </c>
      <c r="AS340" s="2">
        <v>2.69</v>
      </c>
      <c r="AT340" s="2">
        <v>-2.5259999999999998</v>
      </c>
      <c r="AU340" s="2">
        <v>4.0389999999999997</v>
      </c>
      <c r="AV340">
        <v>3.6920000000000002</v>
      </c>
      <c r="AW340">
        <v>2.7650000000000001</v>
      </c>
      <c r="AX340">
        <v>2.931</v>
      </c>
      <c r="AY340">
        <v>2.927</v>
      </c>
      <c r="AZ340">
        <v>2.9369999999999998</v>
      </c>
      <c r="BA340">
        <v>2019</v>
      </c>
    </row>
    <row r="341" spans="1:53" hidden="1">
      <c r="A341" t="s">
        <v>64</v>
      </c>
      <c r="B341" t="s">
        <v>174</v>
      </c>
      <c r="C341" t="s">
        <v>170</v>
      </c>
      <c r="E341" t="s">
        <v>222</v>
      </c>
      <c r="F341">
        <v>14.1</v>
      </c>
      <c r="G341">
        <v>-2.4089999999999998</v>
      </c>
      <c r="H341">
        <v>-29.652000000000001</v>
      </c>
      <c r="I341">
        <v>-5.9020000000000001</v>
      </c>
      <c r="J341">
        <v>18.591000000000001</v>
      </c>
      <c r="K341">
        <v>-6.6040000000000001</v>
      </c>
      <c r="L341">
        <v>-23.329000000000001</v>
      </c>
      <c r="M341">
        <v>-15.045999999999999</v>
      </c>
      <c r="N341">
        <v>28.27</v>
      </c>
      <c r="O341">
        <v>3.6890000000000001</v>
      </c>
      <c r="P341">
        <v>-8.8810000000000002</v>
      </c>
      <c r="Q341">
        <v>-20.494</v>
      </c>
      <c r="R341">
        <v>-9.9619999999999997</v>
      </c>
      <c r="S341">
        <v>27.344000000000001</v>
      </c>
      <c r="T341">
        <v>11.374000000000001</v>
      </c>
      <c r="U341">
        <v>-5.891</v>
      </c>
      <c r="V341">
        <v>-21.202000000000002</v>
      </c>
      <c r="W341">
        <v>9.5790000000000006</v>
      </c>
      <c r="X341">
        <v>-27.844999999999999</v>
      </c>
      <c r="Y341">
        <v>-22.49</v>
      </c>
      <c r="Z341">
        <v>-26.869</v>
      </c>
      <c r="AA341">
        <v>-12.61</v>
      </c>
      <c r="AB341">
        <v>-29.122</v>
      </c>
      <c r="AC341">
        <v>-4.7460000000000004</v>
      </c>
      <c r="AD341">
        <v>18.763000000000002</v>
      </c>
      <c r="AE341">
        <v>45.951999999999998</v>
      </c>
      <c r="AF341">
        <v>41.853999999999999</v>
      </c>
      <c r="AG341">
        <v>27.600999999999999</v>
      </c>
      <c r="AH341">
        <v>-2.552</v>
      </c>
      <c r="AI341">
        <v>-0.95</v>
      </c>
      <c r="AJ341">
        <v>44.131</v>
      </c>
      <c r="AK341">
        <v>-1.3580000000000001</v>
      </c>
      <c r="AL341">
        <v>4.6660000000000004</v>
      </c>
      <c r="AM341">
        <v>11.747999999999999</v>
      </c>
      <c r="AN341">
        <v>-2.4</v>
      </c>
      <c r="AO341">
        <v>6.0819999999999999</v>
      </c>
      <c r="AP341">
        <v>3.88</v>
      </c>
      <c r="AQ341">
        <v>1.9239999999999999</v>
      </c>
      <c r="AR341" s="2">
        <v>3.246</v>
      </c>
      <c r="AS341" s="2">
        <v>3.298</v>
      </c>
      <c r="AT341" s="2">
        <v>-21.052</v>
      </c>
      <c r="AU341" s="2">
        <v>2.7440000000000002</v>
      </c>
      <c r="AV341">
        <v>37.823</v>
      </c>
      <c r="AW341">
        <v>7.6710000000000003</v>
      </c>
      <c r="AX341">
        <v>5.1890000000000001</v>
      </c>
      <c r="AY341">
        <v>5.9189999999999996</v>
      </c>
      <c r="AZ341">
        <v>1.661</v>
      </c>
      <c r="BA341">
        <v>2019</v>
      </c>
    </row>
    <row r="342" spans="1:53" hidden="1">
      <c r="A342" t="s">
        <v>64</v>
      </c>
      <c r="B342" t="s">
        <v>173</v>
      </c>
      <c r="C342" t="s">
        <v>170</v>
      </c>
      <c r="E342" t="s">
        <v>222</v>
      </c>
      <c r="F342">
        <v>25.654</v>
      </c>
      <c r="G342">
        <v>-1.7969999999999999</v>
      </c>
      <c r="H342">
        <v>-1.67</v>
      </c>
      <c r="I342">
        <v>3.891</v>
      </c>
      <c r="J342">
        <v>0.17</v>
      </c>
      <c r="K342">
        <v>-3.1320000000000001</v>
      </c>
      <c r="L342">
        <v>4.1879999999999997</v>
      </c>
      <c r="M342">
        <v>14.002000000000001</v>
      </c>
      <c r="N342">
        <v>28.27</v>
      </c>
      <c r="O342">
        <v>-16.84</v>
      </c>
      <c r="P342">
        <v>-25.623999999999999</v>
      </c>
      <c r="Q342">
        <v>13.246</v>
      </c>
      <c r="R342">
        <v>-8.8360000000000003</v>
      </c>
      <c r="S342">
        <v>13.548999999999999</v>
      </c>
      <c r="T342">
        <v>-2.1890000000000001</v>
      </c>
      <c r="U342">
        <v>1.5509999999999999</v>
      </c>
      <c r="V342">
        <v>-25.53</v>
      </c>
      <c r="W342">
        <v>7.1109999999999998</v>
      </c>
      <c r="X342">
        <v>-35.829000000000001</v>
      </c>
      <c r="Y342">
        <v>-17.474</v>
      </c>
      <c r="Z342">
        <v>-22.181999999999999</v>
      </c>
      <c r="AA342">
        <v>-14.704000000000001</v>
      </c>
      <c r="AB342">
        <v>-22.707999999999998</v>
      </c>
      <c r="AC342">
        <v>-1.6870000000000001</v>
      </c>
      <c r="AD342">
        <v>14.952999999999999</v>
      </c>
      <c r="AE342">
        <v>53.472000000000001</v>
      </c>
      <c r="AF342">
        <v>26.754999999999999</v>
      </c>
      <c r="AG342">
        <v>25.501000000000001</v>
      </c>
      <c r="AH342">
        <v>-5.6950000000000003</v>
      </c>
      <c r="AI342">
        <v>-2.5430000000000001</v>
      </c>
      <c r="AJ342">
        <v>36.450000000000003</v>
      </c>
      <c r="AK342">
        <v>4.0010000000000003</v>
      </c>
      <c r="AL342">
        <v>2.8029999999999999</v>
      </c>
      <c r="AM342">
        <v>6.9740000000000002</v>
      </c>
      <c r="AN342">
        <v>0.72199999999999998</v>
      </c>
      <c r="AO342">
        <v>11.205</v>
      </c>
      <c r="AP342">
        <v>-1.429</v>
      </c>
      <c r="AQ342">
        <v>3.5</v>
      </c>
      <c r="AR342" s="2">
        <v>7.4850000000000003</v>
      </c>
      <c r="AS342" s="2">
        <v>-3.5830000000000002</v>
      </c>
      <c r="AT342" s="2">
        <v>-13.182</v>
      </c>
      <c r="AU342" s="2">
        <v>0.71099999999999997</v>
      </c>
      <c r="AV342">
        <v>27.632999999999999</v>
      </c>
      <c r="AW342">
        <v>7.6219999999999999</v>
      </c>
      <c r="AX342">
        <v>7.2759999999999998</v>
      </c>
      <c r="AY342">
        <v>6.4240000000000004</v>
      </c>
      <c r="AZ342">
        <v>0.65</v>
      </c>
      <c r="BA342">
        <v>2019</v>
      </c>
    </row>
    <row r="343" spans="1:53" hidden="1">
      <c r="A343" t="s">
        <v>64</v>
      </c>
      <c r="B343" t="s">
        <v>172</v>
      </c>
      <c r="C343" t="s">
        <v>170</v>
      </c>
      <c r="E343" t="s">
        <v>222</v>
      </c>
      <c r="F343">
        <v>3.0209999999999999</v>
      </c>
      <c r="G343">
        <v>5.5570000000000004</v>
      </c>
      <c r="H343">
        <v>-20.673999999999999</v>
      </c>
      <c r="I343">
        <v>4.7850000000000001</v>
      </c>
      <c r="J343">
        <v>9.8840000000000003</v>
      </c>
      <c r="K343">
        <v>-27.986999999999998</v>
      </c>
      <c r="L343">
        <v>-8.2550000000000008</v>
      </c>
      <c r="M343">
        <v>-34.075000000000003</v>
      </c>
      <c r="N343">
        <v>-2.96</v>
      </c>
      <c r="O343">
        <v>-7.2850000000000001</v>
      </c>
      <c r="P343">
        <v>-4.9349999999999996</v>
      </c>
      <c r="Q343">
        <v>10.031000000000001</v>
      </c>
      <c r="R343">
        <v>4.2910000000000004</v>
      </c>
      <c r="S343">
        <v>-4.67</v>
      </c>
      <c r="T343">
        <v>5.2229999999999999</v>
      </c>
      <c r="U343">
        <v>14.054</v>
      </c>
      <c r="V343">
        <v>9.5660000000000007</v>
      </c>
      <c r="W343">
        <v>4.4020000000000001</v>
      </c>
      <c r="X343">
        <v>-10.025</v>
      </c>
      <c r="Y343">
        <v>5.8890000000000002</v>
      </c>
      <c r="Z343">
        <v>-29.327999999999999</v>
      </c>
      <c r="AA343">
        <v>-33.957999999999998</v>
      </c>
      <c r="AB343">
        <v>-7.3150000000000004</v>
      </c>
      <c r="AC343">
        <v>18.375</v>
      </c>
      <c r="AD343">
        <v>23.654</v>
      </c>
      <c r="AE343">
        <v>9.2100000000000009</v>
      </c>
      <c r="AF343">
        <v>8.02</v>
      </c>
      <c r="AG343">
        <v>4.7190000000000003</v>
      </c>
      <c r="AH343">
        <v>15.605</v>
      </c>
      <c r="AI343">
        <v>-13.2</v>
      </c>
      <c r="AJ343">
        <v>27.814</v>
      </c>
      <c r="AK343">
        <v>35.311</v>
      </c>
      <c r="AL343">
        <v>22.943000000000001</v>
      </c>
      <c r="AM343">
        <v>5.0129999999999999</v>
      </c>
      <c r="AN343">
        <v>3.367</v>
      </c>
      <c r="AO343">
        <v>2.8410000000000002</v>
      </c>
      <c r="AP343">
        <v>-4.3869999999999996</v>
      </c>
      <c r="AQ343">
        <v>12.842000000000001</v>
      </c>
      <c r="AR343" s="2">
        <v>13.058</v>
      </c>
      <c r="AS343" s="2">
        <v>-14.885</v>
      </c>
      <c r="AT343" s="2">
        <v>-28.449000000000002</v>
      </c>
      <c r="AU343" s="2">
        <v>7.1079999999999997</v>
      </c>
      <c r="AV343">
        <v>17.096</v>
      </c>
      <c r="AW343">
        <v>11.494</v>
      </c>
      <c r="AX343">
        <v>6.1689999999999996</v>
      </c>
      <c r="AY343">
        <v>5.0910000000000002</v>
      </c>
      <c r="AZ343">
        <v>5.5140000000000002</v>
      </c>
      <c r="BA343">
        <v>2019</v>
      </c>
    </row>
    <row r="344" spans="1:53" hidden="1">
      <c r="A344" t="s">
        <v>64</v>
      </c>
      <c r="B344" t="s">
        <v>171</v>
      </c>
      <c r="C344" t="s">
        <v>170</v>
      </c>
      <c r="E344" t="s">
        <v>222</v>
      </c>
      <c r="F344">
        <v>7.056</v>
      </c>
      <c r="G344">
        <v>-1.7969999999999999</v>
      </c>
      <c r="H344">
        <v>-1.67</v>
      </c>
      <c r="I344">
        <v>3.891</v>
      </c>
      <c r="J344">
        <v>0.17</v>
      </c>
      <c r="K344">
        <v>-3.1320000000000001</v>
      </c>
      <c r="L344">
        <v>22.472999999999999</v>
      </c>
      <c r="M344">
        <v>6.0229999999999997</v>
      </c>
      <c r="N344">
        <v>10.021000000000001</v>
      </c>
      <c r="O344">
        <v>3.7919999999999998</v>
      </c>
      <c r="P344">
        <v>-6.7859999999999996</v>
      </c>
      <c r="Q344">
        <v>2.7149999999999999</v>
      </c>
      <c r="R344">
        <v>9.9339999999999993</v>
      </c>
      <c r="S344">
        <v>-12.797000000000001</v>
      </c>
      <c r="T344">
        <v>-1.9830000000000001</v>
      </c>
      <c r="U344">
        <v>15.243</v>
      </c>
      <c r="V344">
        <v>5.27</v>
      </c>
      <c r="W344">
        <v>-4.3780000000000001</v>
      </c>
      <c r="X344">
        <v>-16.132999999999999</v>
      </c>
      <c r="Y344">
        <v>9.5920000000000005</v>
      </c>
      <c r="Z344">
        <v>-42.616999999999997</v>
      </c>
      <c r="AA344">
        <v>-24.334</v>
      </c>
      <c r="AB344">
        <v>9.5830000000000002</v>
      </c>
      <c r="AC344">
        <v>18.655000000000001</v>
      </c>
      <c r="AD344">
        <v>21.024999999999999</v>
      </c>
      <c r="AE344">
        <v>5.9960000000000004</v>
      </c>
      <c r="AF344">
        <v>-0.41199999999999998</v>
      </c>
      <c r="AG344">
        <v>13.191000000000001</v>
      </c>
      <c r="AH344">
        <v>22.524000000000001</v>
      </c>
      <c r="AI344">
        <v>-20.997</v>
      </c>
      <c r="AJ344">
        <v>27.626999999999999</v>
      </c>
      <c r="AK344">
        <v>49.100999999999999</v>
      </c>
      <c r="AL344">
        <v>27.074999999999999</v>
      </c>
      <c r="AM344">
        <v>1.5469999999999999</v>
      </c>
      <c r="AN344">
        <v>6.2789999999999999</v>
      </c>
      <c r="AO344">
        <v>2.238</v>
      </c>
      <c r="AP344">
        <v>-6.6870000000000003</v>
      </c>
      <c r="AQ344">
        <v>13.653</v>
      </c>
      <c r="AR344" s="2">
        <v>13.478</v>
      </c>
      <c r="AS344" s="2">
        <v>-15.742000000000001</v>
      </c>
      <c r="AT344" s="2">
        <v>-18.939</v>
      </c>
      <c r="AU344" s="2">
        <v>2.7320000000000002</v>
      </c>
      <c r="AV344">
        <v>4.46</v>
      </c>
      <c r="AW344">
        <v>10.715999999999999</v>
      </c>
      <c r="AX344">
        <v>5.9509999999999996</v>
      </c>
      <c r="AY344">
        <v>5.0730000000000004</v>
      </c>
      <c r="AZ344">
        <v>4.9859999999999998</v>
      </c>
      <c r="BA344">
        <v>2019</v>
      </c>
    </row>
    <row r="345" spans="1:53" hidden="1">
      <c r="A345" t="s">
        <v>64</v>
      </c>
      <c r="B345" t="s">
        <v>169</v>
      </c>
      <c r="C345" t="s">
        <v>168</v>
      </c>
    </row>
    <row r="346" spans="1:53" hidden="1">
      <c r="A346" t="s">
        <v>64</v>
      </c>
      <c r="B346" t="s">
        <v>167</v>
      </c>
      <c r="C346" t="s">
        <v>166</v>
      </c>
      <c r="D346" t="s">
        <v>165</v>
      </c>
      <c r="E346" t="s">
        <v>221</v>
      </c>
      <c r="F346">
        <v>0.23100000000000001</v>
      </c>
      <c r="G346">
        <v>0.23799999999999999</v>
      </c>
      <c r="H346">
        <v>0.246</v>
      </c>
      <c r="I346">
        <v>0.255</v>
      </c>
      <c r="J346">
        <v>0.26300000000000001</v>
      </c>
      <c r="K346">
        <v>0.27100000000000002</v>
      </c>
      <c r="L346">
        <v>0.27900000000000003</v>
      </c>
      <c r="M346">
        <v>0.28699999999999998</v>
      </c>
      <c r="N346">
        <v>0.29499999999999998</v>
      </c>
      <c r="O346">
        <v>0.30299999999999999</v>
      </c>
      <c r="P346">
        <v>0.312</v>
      </c>
      <c r="Q346">
        <v>0.32100000000000001</v>
      </c>
      <c r="R346">
        <v>0.33</v>
      </c>
      <c r="S346">
        <v>0.34</v>
      </c>
      <c r="T346">
        <v>0.34899999999999998</v>
      </c>
      <c r="U346">
        <v>0.35899999999999999</v>
      </c>
      <c r="V346">
        <v>0.37</v>
      </c>
      <c r="W346">
        <v>0.38</v>
      </c>
      <c r="X346">
        <v>0.39100000000000001</v>
      </c>
      <c r="Y346">
        <v>0.40200000000000002</v>
      </c>
      <c r="Z346">
        <v>0.41299999999999998</v>
      </c>
      <c r="AA346">
        <v>0.42399999999999999</v>
      </c>
      <c r="AB346">
        <v>0.435</v>
      </c>
      <c r="AC346">
        <v>0.44700000000000001</v>
      </c>
      <c r="AD346">
        <v>0.45900000000000002</v>
      </c>
      <c r="AE346">
        <v>0.47</v>
      </c>
      <c r="AF346">
        <v>0.48099999999999998</v>
      </c>
      <c r="AG346">
        <v>0.49199999999999999</v>
      </c>
      <c r="AH346">
        <v>0.503</v>
      </c>
      <c r="AI346">
        <v>0.51500000000000001</v>
      </c>
      <c r="AJ346">
        <v>0.52800000000000002</v>
      </c>
      <c r="AK346">
        <v>0.54200000000000004</v>
      </c>
      <c r="AL346">
        <v>0.55600000000000005</v>
      </c>
      <c r="AM346">
        <v>0.57099999999999995</v>
      </c>
      <c r="AN346">
        <v>0.58699999999999997</v>
      </c>
      <c r="AO346">
        <v>0.60299999999999998</v>
      </c>
      <c r="AP346">
        <v>0.61899999999999999</v>
      </c>
      <c r="AQ346">
        <v>0.63600000000000001</v>
      </c>
      <c r="AR346" s="2">
        <v>0.65300000000000002</v>
      </c>
      <c r="AS346" s="2">
        <v>0.67</v>
      </c>
      <c r="AT346" s="2">
        <v>0.68500000000000005</v>
      </c>
      <c r="AU346" s="2">
        <v>0.7</v>
      </c>
      <c r="AV346">
        <v>0.71499999999999997</v>
      </c>
      <c r="AW346">
        <v>0.73099999999999998</v>
      </c>
      <c r="AX346">
        <v>0.747</v>
      </c>
      <c r="AY346">
        <v>0.76300000000000001</v>
      </c>
      <c r="AZ346">
        <v>0.78</v>
      </c>
      <c r="BA346">
        <v>2015</v>
      </c>
    </row>
    <row r="347" spans="1:53" hidden="1">
      <c r="A347" t="s">
        <v>64</v>
      </c>
      <c r="B347" t="s">
        <v>163</v>
      </c>
      <c r="C347" t="s">
        <v>150</v>
      </c>
      <c r="D347" t="s">
        <v>147</v>
      </c>
      <c r="E347" t="s">
        <v>219</v>
      </c>
      <c r="F347">
        <v>3.6999999999999998E-2</v>
      </c>
      <c r="G347">
        <v>3.6999999999999998E-2</v>
      </c>
      <c r="H347">
        <v>4.1000000000000002E-2</v>
      </c>
      <c r="I347">
        <v>0.04</v>
      </c>
      <c r="J347">
        <v>4.8000000000000001E-2</v>
      </c>
      <c r="K347">
        <v>5.2999999999999999E-2</v>
      </c>
      <c r="L347">
        <v>5.7000000000000002E-2</v>
      </c>
      <c r="M347">
        <v>7.3999999999999996E-2</v>
      </c>
      <c r="N347">
        <v>9.4E-2</v>
      </c>
      <c r="O347">
        <v>0.114</v>
      </c>
      <c r="P347">
        <v>0.16600000000000001</v>
      </c>
      <c r="Q347">
        <v>0.24399999999999999</v>
      </c>
      <c r="R347">
        <v>0.309</v>
      </c>
      <c r="S347">
        <v>0.34200000000000003</v>
      </c>
      <c r="T347">
        <v>0.45800000000000002</v>
      </c>
      <c r="U347">
        <v>0.44600000000000001</v>
      </c>
      <c r="V347">
        <v>0.50800000000000001</v>
      </c>
      <c r="W347">
        <v>0.42</v>
      </c>
      <c r="X347">
        <v>0.45300000000000001</v>
      </c>
      <c r="Y347">
        <v>0.433</v>
      </c>
      <c r="Z347">
        <v>0.33600000000000002</v>
      </c>
      <c r="AA347">
        <v>0.34</v>
      </c>
      <c r="AB347">
        <v>0.28799999999999998</v>
      </c>
      <c r="AC347">
        <v>0.67300000000000004</v>
      </c>
      <c r="AD347">
        <v>0.94299999999999995</v>
      </c>
      <c r="AE347">
        <v>1.091</v>
      </c>
      <c r="AF347">
        <v>1.3480000000000001</v>
      </c>
      <c r="AG347">
        <v>1.8520000000000001</v>
      </c>
      <c r="AH347">
        <v>2.194</v>
      </c>
      <c r="AI347">
        <v>2.6589999999999998</v>
      </c>
      <c r="AJ347">
        <v>3.5259999999999998</v>
      </c>
      <c r="AK347">
        <v>4</v>
      </c>
      <c r="AL347">
        <v>4.1050000000000004</v>
      </c>
      <c r="AM347">
        <v>4.2030000000000003</v>
      </c>
      <c r="AN347">
        <v>4.0890000000000004</v>
      </c>
      <c r="AO347">
        <v>4.3810000000000002</v>
      </c>
      <c r="AP347">
        <v>4.226</v>
      </c>
      <c r="AQ347">
        <v>4.5919999999999996</v>
      </c>
      <c r="AR347" s="2">
        <v>5.056</v>
      </c>
      <c r="AS347" s="2">
        <v>4.2039999999999997</v>
      </c>
      <c r="AT347" s="2">
        <v>4.2220000000000004</v>
      </c>
      <c r="AU347" s="2">
        <v>4.1589999999999998</v>
      </c>
      <c r="AV347">
        <v>4.7960000000000003</v>
      </c>
      <c r="AW347">
        <v>4.9880000000000004</v>
      </c>
      <c r="AX347">
        <v>5.2519999999999998</v>
      </c>
      <c r="AY347">
        <v>5.4850000000000003</v>
      </c>
      <c r="AZ347">
        <v>5.7439999999999998</v>
      </c>
      <c r="BA347">
        <v>2019</v>
      </c>
    </row>
    <row r="348" spans="1:53" hidden="1">
      <c r="A348" t="s">
        <v>64</v>
      </c>
      <c r="B348" t="s">
        <v>163</v>
      </c>
      <c r="C348" t="s">
        <v>144</v>
      </c>
      <c r="E348" t="s">
        <v>162</v>
      </c>
      <c r="F348">
        <v>24.318999999999999</v>
      </c>
      <c r="G348">
        <v>22.065000000000001</v>
      </c>
      <c r="H348">
        <v>21.887</v>
      </c>
      <c r="I348">
        <v>19.361999999999998</v>
      </c>
      <c r="J348">
        <v>20.754999999999999</v>
      </c>
      <c r="K348">
        <v>21.501000000000001</v>
      </c>
      <c r="L348">
        <v>22.210999999999999</v>
      </c>
      <c r="M348">
        <v>23.908999999999999</v>
      </c>
      <c r="N348">
        <v>25.565999999999999</v>
      </c>
      <c r="O348">
        <v>28.802</v>
      </c>
      <c r="P348">
        <v>30.617999999999999</v>
      </c>
      <c r="Q348">
        <v>39.523000000000003</v>
      </c>
      <c r="R348">
        <v>39.250999999999998</v>
      </c>
      <c r="S348">
        <v>35.689</v>
      </c>
      <c r="T348">
        <v>34.520000000000003</v>
      </c>
      <c r="U348">
        <v>27.873999999999999</v>
      </c>
      <c r="V348">
        <v>27.9</v>
      </c>
      <c r="W348">
        <v>21.439</v>
      </c>
      <c r="X348">
        <v>20.552</v>
      </c>
      <c r="Y348">
        <v>18.359000000000002</v>
      </c>
      <c r="Z348">
        <v>15.741</v>
      </c>
      <c r="AA348">
        <v>15.742000000000001</v>
      </c>
      <c r="AB348">
        <v>12.301</v>
      </c>
      <c r="AC348">
        <v>25.452000000000002</v>
      </c>
      <c r="AD348">
        <v>31.690999999999999</v>
      </c>
      <c r="AE348">
        <v>30.399000000000001</v>
      </c>
      <c r="AF348">
        <v>32.878999999999998</v>
      </c>
      <c r="AG348">
        <v>39.015000000000001</v>
      </c>
      <c r="AH348">
        <v>40.500999999999998</v>
      </c>
      <c r="AI348">
        <v>44.850999999999999</v>
      </c>
      <c r="AJ348">
        <v>51.637999999999998</v>
      </c>
      <c r="AK348">
        <v>49.856000000000002</v>
      </c>
      <c r="AL348">
        <v>46.857999999999997</v>
      </c>
      <c r="AM348">
        <v>44.802999999999997</v>
      </c>
      <c r="AN348">
        <v>41.514000000000003</v>
      </c>
      <c r="AO348">
        <v>42.353000000000002</v>
      </c>
      <c r="AP348">
        <v>38.564999999999998</v>
      </c>
      <c r="AQ348">
        <v>39.232999999999997</v>
      </c>
      <c r="AR348" s="2">
        <v>40.378999999999998</v>
      </c>
      <c r="AS348" s="2">
        <v>32.756</v>
      </c>
      <c r="AT348" s="2">
        <v>33.249000000000002</v>
      </c>
      <c r="AU348" s="2">
        <v>31.032</v>
      </c>
      <c r="AV348">
        <v>32.804000000000002</v>
      </c>
      <c r="AW348">
        <v>31.111999999999998</v>
      </c>
      <c r="AX348">
        <v>30.463000000000001</v>
      </c>
      <c r="AY348">
        <v>29.908999999999999</v>
      </c>
      <c r="AZ348">
        <v>29.478999999999999</v>
      </c>
      <c r="BA348">
        <v>2019</v>
      </c>
    </row>
    <row r="349" spans="1:53" hidden="1">
      <c r="A349" t="s">
        <v>64</v>
      </c>
      <c r="B349" t="s">
        <v>161</v>
      </c>
      <c r="C349" t="s">
        <v>150</v>
      </c>
      <c r="D349" t="s">
        <v>147</v>
      </c>
      <c r="E349" t="s">
        <v>219</v>
      </c>
      <c r="F349">
        <v>2.9000000000000001E-2</v>
      </c>
      <c r="G349">
        <v>3.5999999999999997E-2</v>
      </c>
      <c r="H349">
        <v>3.6999999999999998E-2</v>
      </c>
      <c r="I349">
        <v>3.9E-2</v>
      </c>
      <c r="J349">
        <v>5.8999999999999997E-2</v>
      </c>
      <c r="K349">
        <v>6.9000000000000006E-2</v>
      </c>
      <c r="L349">
        <v>7.9000000000000001E-2</v>
      </c>
      <c r="M349">
        <v>0.14299999999999999</v>
      </c>
      <c r="N349">
        <v>0.14399999999999999</v>
      </c>
      <c r="O349">
        <v>0.16200000000000001</v>
      </c>
      <c r="P349">
        <v>0.151</v>
      </c>
      <c r="Q349">
        <v>0.22600000000000001</v>
      </c>
      <c r="R349">
        <v>0.25700000000000001</v>
      </c>
      <c r="S349">
        <v>0.29599999999999999</v>
      </c>
      <c r="T349">
        <v>0.371</v>
      </c>
      <c r="U349">
        <v>0.36599999999999999</v>
      </c>
      <c r="V349">
        <v>0.40799999999999997</v>
      </c>
      <c r="W349">
        <v>0.35099999999999998</v>
      </c>
      <c r="X349">
        <v>0.38900000000000001</v>
      </c>
      <c r="Y349">
        <v>0.28499999999999998</v>
      </c>
      <c r="Z349">
        <v>0.41099999999999998</v>
      </c>
      <c r="AA349">
        <v>0.36199999999999999</v>
      </c>
      <c r="AB349">
        <v>0.31900000000000001</v>
      </c>
      <c r="AC349">
        <v>0.53</v>
      </c>
      <c r="AD349">
        <v>0.85299999999999998</v>
      </c>
      <c r="AE349">
        <v>1.1950000000000001</v>
      </c>
      <c r="AF349">
        <v>1.4159999999999999</v>
      </c>
      <c r="AG349">
        <v>1.8640000000000001</v>
      </c>
      <c r="AH349">
        <v>2.2879999999999998</v>
      </c>
      <c r="AI349">
        <v>2.6259999999999999</v>
      </c>
      <c r="AJ349">
        <v>3.2480000000000002</v>
      </c>
      <c r="AK349">
        <v>3.4</v>
      </c>
      <c r="AL349">
        <v>3.819</v>
      </c>
      <c r="AM349">
        <v>3.8620000000000001</v>
      </c>
      <c r="AN349">
        <v>3.9079999999999999</v>
      </c>
      <c r="AO349">
        <v>4.3819999999999997</v>
      </c>
      <c r="AP349">
        <v>4.6820000000000004</v>
      </c>
      <c r="AQ349">
        <v>4.9939999999999998</v>
      </c>
      <c r="AR349" s="2">
        <v>4.9489999999999998</v>
      </c>
      <c r="AS349" s="2">
        <v>4.391</v>
      </c>
      <c r="AT349" s="2">
        <v>4.5289999999999999</v>
      </c>
      <c r="AU349" s="2">
        <v>4.5289999999999999</v>
      </c>
      <c r="AV349">
        <v>5.1109999999999998</v>
      </c>
      <c r="AW349">
        <v>5.681</v>
      </c>
      <c r="AX349">
        <v>5.9569999999999999</v>
      </c>
      <c r="AY349">
        <v>6.2329999999999997</v>
      </c>
      <c r="AZ349">
        <v>6.5449999999999999</v>
      </c>
      <c r="BA349">
        <v>2019</v>
      </c>
    </row>
    <row r="350" spans="1:53">
      <c r="A350" t="s">
        <v>64</v>
      </c>
      <c r="B350" t="s">
        <v>161</v>
      </c>
      <c r="C350" t="s">
        <v>144</v>
      </c>
      <c r="E350" t="s">
        <v>160</v>
      </c>
      <c r="F350">
        <v>19.388000000000002</v>
      </c>
      <c r="G350">
        <v>21.456</v>
      </c>
      <c r="H350">
        <v>19.698</v>
      </c>
      <c r="I350">
        <v>18.739999999999998</v>
      </c>
      <c r="J350">
        <v>25.629000000000001</v>
      </c>
      <c r="K350">
        <v>28.183</v>
      </c>
      <c r="L350">
        <v>30.731000000000002</v>
      </c>
      <c r="M350">
        <v>46.128999999999998</v>
      </c>
      <c r="N350">
        <v>39.267000000000003</v>
      </c>
      <c r="O350">
        <v>40.941000000000003</v>
      </c>
      <c r="P350">
        <v>27.867999999999999</v>
      </c>
      <c r="Q350">
        <v>36.542000000000002</v>
      </c>
      <c r="R350">
        <v>32.585999999999999</v>
      </c>
      <c r="S350">
        <v>30.837</v>
      </c>
      <c r="T350">
        <v>28.010999999999999</v>
      </c>
      <c r="U350">
        <v>22.9</v>
      </c>
      <c r="V350">
        <v>22.422999999999998</v>
      </c>
      <c r="W350">
        <v>17.908999999999999</v>
      </c>
      <c r="X350">
        <v>17.640999999999998</v>
      </c>
      <c r="Y350">
        <v>12.057</v>
      </c>
      <c r="Z350">
        <v>19.248999999999999</v>
      </c>
      <c r="AA350">
        <v>16.731000000000002</v>
      </c>
      <c r="AB350">
        <v>13.635999999999999</v>
      </c>
      <c r="AC350">
        <v>20.039000000000001</v>
      </c>
      <c r="AD350">
        <v>28.654</v>
      </c>
      <c r="AE350">
        <v>33.295000000000002</v>
      </c>
      <c r="AF350">
        <v>34.557000000000002</v>
      </c>
      <c r="AG350">
        <v>39.284999999999997</v>
      </c>
      <c r="AH350">
        <v>42.24</v>
      </c>
      <c r="AI350">
        <v>44.296999999999997</v>
      </c>
      <c r="AJ350">
        <v>47.564999999999998</v>
      </c>
      <c r="AK350">
        <v>42.386000000000003</v>
      </c>
      <c r="AL350">
        <v>43.588999999999999</v>
      </c>
      <c r="AM350">
        <v>41.164000000000001</v>
      </c>
      <c r="AN350">
        <v>39.671999999999997</v>
      </c>
      <c r="AO350">
        <v>42.359000000000002</v>
      </c>
      <c r="AP350">
        <v>42.731000000000002</v>
      </c>
      <c r="AQ350">
        <v>42.673999999999999</v>
      </c>
      <c r="AR350" s="2">
        <v>39.518000000000001</v>
      </c>
      <c r="AS350" s="2">
        <v>34.215000000000003</v>
      </c>
      <c r="AT350" s="2">
        <v>35.673000000000002</v>
      </c>
      <c r="AU350" s="2">
        <v>33.789000000000001</v>
      </c>
      <c r="AV350">
        <v>34.962000000000003</v>
      </c>
      <c r="AW350">
        <v>35.433999999999997</v>
      </c>
      <c r="AX350">
        <v>34.555</v>
      </c>
      <c r="AY350">
        <v>33.99</v>
      </c>
      <c r="AZ350">
        <v>33.591000000000001</v>
      </c>
      <c r="BA350">
        <v>2019</v>
      </c>
    </row>
    <row r="351" spans="1:53" hidden="1">
      <c r="A351" t="s">
        <v>64</v>
      </c>
      <c r="B351" t="s">
        <v>159</v>
      </c>
      <c r="C351" t="s">
        <v>150</v>
      </c>
      <c r="D351" t="s">
        <v>147</v>
      </c>
      <c r="E351" t="s">
        <v>219</v>
      </c>
      <c r="F351">
        <v>7.0000000000000001E-3</v>
      </c>
      <c r="G351">
        <v>1E-3</v>
      </c>
      <c r="H351">
        <v>4.0000000000000001E-3</v>
      </c>
      <c r="I351">
        <v>1E-3</v>
      </c>
      <c r="J351">
        <v>-1.0999999999999999E-2</v>
      </c>
      <c r="K351">
        <v>-1.6E-2</v>
      </c>
      <c r="L351">
        <v>-2.1999999999999999E-2</v>
      </c>
      <c r="M351">
        <v>-6.9000000000000006E-2</v>
      </c>
      <c r="N351">
        <v>-0.05</v>
      </c>
      <c r="O351">
        <v>-4.8000000000000001E-2</v>
      </c>
      <c r="P351">
        <v>1.4999999999999999E-2</v>
      </c>
      <c r="Q351">
        <v>1.7999999999999999E-2</v>
      </c>
      <c r="R351">
        <v>5.1999999999999998E-2</v>
      </c>
      <c r="S351">
        <v>4.7E-2</v>
      </c>
      <c r="T351">
        <v>8.5999999999999993E-2</v>
      </c>
      <c r="U351">
        <v>0.08</v>
      </c>
      <c r="V351">
        <v>0.1</v>
      </c>
      <c r="W351">
        <v>6.9000000000000006E-2</v>
      </c>
      <c r="X351">
        <v>6.4000000000000001E-2</v>
      </c>
      <c r="Y351">
        <v>0.14899999999999999</v>
      </c>
      <c r="Z351">
        <v>-7.4999999999999997E-2</v>
      </c>
      <c r="AA351">
        <v>-2.1000000000000001E-2</v>
      </c>
      <c r="AB351">
        <v>-3.1E-2</v>
      </c>
      <c r="AC351">
        <v>0.14299999999999999</v>
      </c>
      <c r="AD351">
        <v>0.09</v>
      </c>
      <c r="AE351">
        <v>-0.104</v>
      </c>
      <c r="AF351">
        <v>-6.9000000000000006E-2</v>
      </c>
      <c r="AG351">
        <v>-1.2999999999999999E-2</v>
      </c>
      <c r="AH351">
        <v>-9.4E-2</v>
      </c>
      <c r="AI351">
        <v>3.3000000000000002E-2</v>
      </c>
      <c r="AJ351">
        <v>0.27800000000000002</v>
      </c>
      <c r="AK351">
        <v>0.59899999999999998</v>
      </c>
      <c r="AL351">
        <v>0.28599999999999998</v>
      </c>
      <c r="AM351">
        <v>0.34100000000000003</v>
      </c>
      <c r="AN351">
        <v>0.18099999999999999</v>
      </c>
      <c r="AO351">
        <v>-1E-3</v>
      </c>
      <c r="AP351">
        <v>-0.45600000000000002</v>
      </c>
      <c r="AQ351">
        <v>-0.40300000000000002</v>
      </c>
      <c r="AR351" s="2">
        <v>0.108</v>
      </c>
      <c r="AS351" s="2">
        <v>-0.187</v>
      </c>
      <c r="AT351" s="2">
        <v>-0.308</v>
      </c>
      <c r="AU351" s="2">
        <v>-0.37</v>
      </c>
      <c r="AV351">
        <v>-0.315</v>
      </c>
      <c r="AW351">
        <v>-0.69299999999999995</v>
      </c>
      <c r="AX351">
        <v>-0.70599999999999996</v>
      </c>
      <c r="AY351">
        <v>-0.748</v>
      </c>
      <c r="AZ351">
        <v>-0.80100000000000005</v>
      </c>
      <c r="BA351">
        <v>2019</v>
      </c>
    </row>
    <row r="352" spans="1:53" hidden="1">
      <c r="A352" t="s">
        <v>64</v>
      </c>
      <c r="B352" t="s">
        <v>159</v>
      </c>
      <c r="C352" t="s">
        <v>144</v>
      </c>
      <c r="E352" t="s">
        <v>158</v>
      </c>
      <c r="F352">
        <v>4.931</v>
      </c>
      <c r="G352">
        <v>0.60899999999999999</v>
      </c>
      <c r="H352">
        <v>2.1890000000000001</v>
      </c>
      <c r="I352">
        <v>0.622</v>
      </c>
      <c r="J352">
        <v>-4.8739999999999997</v>
      </c>
      <c r="K352">
        <v>-6.6820000000000004</v>
      </c>
      <c r="L352">
        <v>-8.52</v>
      </c>
      <c r="M352">
        <v>-22.22</v>
      </c>
      <c r="N352">
        <v>-13.701000000000001</v>
      </c>
      <c r="O352">
        <v>-12.138999999999999</v>
      </c>
      <c r="P352">
        <v>2.7490000000000001</v>
      </c>
      <c r="Q352">
        <v>2.9809999999999999</v>
      </c>
      <c r="R352">
        <v>6.6639999999999997</v>
      </c>
      <c r="S352">
        <v>4.8520000000000003</v>
      </c>
      <c r="T352">
        <v>6.5090000000000003</v>
      </c>
      <c r="U352">
        <v>4.9729999999999999</v>
      </c>
      <c r="V352">
        <v>5.4770000000000003</v>
      </c>
      <c r="W352">
        <v>3.53</v>
      </c>
      <c r="X352">
        <v>2.91</v>
      </c>
      <c r="Y352">
        <v>6.3019999999999996</v>
      </c>
      <c r="Z352">
        <v>-3.508</v>
      </c>
      <c r="AA352">
        <v>-0.98899999999999999</v>
      </c>
      <c r="AB352">
        <v>-1.3340000000000001</v>
      </c>
      <c r="AC352">
        <v>5.4130000000000003</v>
      </c>
      <c r="AD352">
        <v>3.0369999999999999</v>
      </c>
      <c r="AE352">
        <v>-2.8959999999999999</v>
      </c>
      <c r="AF352">
        <v>-1.6779999999999999</v>
      </c>
      <c r="AG352">
        <v>-0.27</v>
      </c>
      <c r="AH352">
        <v>-1.738</v>
      </c>
      <c r="AI352">
        <v>0.55400000000000005</v>
      </c>
      <c r="AJ352">
        <v>4.0730000000000004</v>
      </c>
      <c r="AK352">
        <v>7.47</v>
      </c>
      <c r="AL352">
        <v>3.2690000000000001</v>
      </c>
      <c r="AM352">
        <v>3.6389999999999998</v>
      </c>
      <c r="AN352">
        <v>1.8420000000000001</v>
      </c>
      <c r="AO352">
        <v>-6.0000000000000001E-3</v>
      </c>
      <c r="AP352">
        <v>-4.1660000000000004</v>
      </c>
      <c r="AQ352">
        <v>-3.44</v>
      </c>
      <c r="AR352" s="2">
        <v>0.86</v>
      </c>
      <c r="AS352" s="2">
        <v>-1.458</v>
      </c>
      <c r="AT352" s="2">
        <v>-2.4239999999999999</v>
      </c>
      <c r="AU352" s="2">
        <v>-2.7570000000000001</v>
      </c>
      <c r="AV352">
        <v>-2.1579999999999999</v>
      </c>
      <c r="AW352">
        <v>-4.3220000000000001</v>
      </c>
      <c r="AX352">
        <v>-4.093</v>
      </c>
      <c r="AY352">
        <v>-4.0810000000000004</v>
      </c>
      <c r="AZ352">
        <v>-4.1120000000000001</v>
      </c>
      <c r="BA352">
        <v>2019</v>
      </c>
    </row>
    <row r="353" spans="1:53" hidden="1">
      <c r="A353" t="s">
        <v>64</v>
      </c>
      <c r="B353" t="s">
        <v>157</v>
      </c>
      <c r="C353" t="s">
        <v>150</v>
      </c>
      <c r="D353" t="s">
        <v>147</v>
      </c>
      <c r="E353" t="s">
        <v>219</v>
      </c>
      <c r="F353" t="s">
        <v>152</v>
      </c>
      <c r="G353" t="s">
        <v>152</v>
      </c>
      <c r="H353" t="s">
        <v>152</v>
      </c>
      <c r="I353" t="s">
        <v>152</v>
      </c>
      <c r="J353" t="s">
        <v>152</v>
      </c>
      <c r="K353" t="s">
        <v>152</v>
      </c>
      <c r="L353" t="s">
        <v>152</v>
      </c>
      <c r="M353" t="s">
        <v>152</v>
      </c>
      <c r="N353" t="s">
        <v>152</v>
      </c>
      <c r="O353" t="s">
        <v>152</v>
      </c>
      <c r="P353" t="s">
        <v>152</v>
      </c>
      <c r="Q353" t="s">
        <v>152</v>
      </c>
      <c r="R353" t="s">
        <v>152</v>
      </c>
      <c r="S353" t="s">
        <v>152</v>
      </c>
      <c r="T353" t="s">
        <v>152</v>
      </c>
      <c r="U353" t="s">
        <v>152</v>
      </c>
      <c r="V353" t="s">
        <v>152</v>
      </c>
      <c r="W353">
        <v>0.111</v>
      </c>
      <c r="X353">
        <v>6.8000000000000005E-2</v>
      </c>
      <c r="Y353">
        <v>0.20899999999999999</v>
      </c>
      <c r="Z353">
        <v>-2.9000000000000001E-2</v>
      </c>
      <c r="AA353">
        <v>-1.7999999999999999E-2</v>
      </c>
      <c r="AB353">
        <v>-1.2999999999999999E-2</v>
      </c>
      <c r="AC353">
        <v>0.153</v>
      </c>
      <c r="AD353">
        <v>0.11799999999999999</v>
      </c>
      <c r="AE353">
        <v>-7.8E-2</v>
      </c>
      <c r="AF353">
        <v>-4.7E-2</v>
      </c>
      <c r="AG353">
        <v>0.128</v>
      </c>
      <c r="AH353">
        <v>4.4999999999999998E-2</v>
      </c>
      <c r="AI353">
        <v>0.13</v>
      </c>
      <c r="AJ353">
        <v>0.30099999999999999</v>
      </c>
      <c r="AK353">
        <v>0.623</v>
      </c>
      <c r="AL353">
        <v>0.30399999999999999</v>
      </c>
      <c r="AM353">
        <v>0.35699999999999998</v>
      </c>
      <c r="AN353">
        <v>0.193</v>
      </c>
      <c r="AO353">
        <v>0.04</v>
      </c>
      <c r="AP353">
        <v>-0.375</v>
      </c>
      <c r="AQ353">
        <v>-0.23400000000000001</v>
      </c>
      <c r="AR353" s="2">
        <v>0.17799999999999999</v>
      </c>
      <c r="AS353" s="2">
        <v>-0.13300000000000001</v>
      </c>
      <c r="AT353" s="2">
        <v>-0.28299999999999997</v>
      </c>
      <c r="AU353" s="2">
        <v>-0.34399999999999997</v>
      </c>
      <c r="AV353">
        <v>-0.27200000000000002</v>
      </c>
      <c r="AW353">
        <v>-0.63300000000000001</v>
      </c>
      <c r="AX353">
        <v>-0.63</v>
      </c>
      <c r="AY353">
        <v>-0.65300000000000002</v>
      </c>
      <c r="AZ353">
        <v>-0.67800000000000005</v>
      </c>
      <c r="BA353">
        <v>2019</v>
      </c>
    </row>
    <row r="354" spans="1:53" hidden="1">
      <c r="A354" t="s">
        <v>64</v>
      </c>
      <c r="B354" t="s">
        <v>157</v>
      </c>
      <c r="C354" t="s">
        <v>144</v>
      </c>
      <c r="E354" t="s">
        <v>156</v>
      </c>
      <c r="F354" t="s">
        <v>152</v>
      </c>
      <c r="G354" t="s">
        <v>152</v>
      </c>
      <c r="H354" t="s">
        <v>152</v>
      </c>
      <c r="I354" t="s">
        <v>152</v>
      </c>
      <c r="J354" t="s">
        <v>152</v>
      </c>
      <c r="K354" t="s">
        <v>152</v>
      </c>
      <c r="L354" t="s">
        <v>152</v>
      </c>
      <c r="M354" t="s">
        <v>152</v>
      </c>
      <c r="N354" t="s">
        <v>152</v>
      </c>
      <c r="O354" t="s">
        <v>152</v>
      </c>
      <c r="P354" t="s">
        <v>152</v>
      </c>
      <c r="Q354" t="s">
        <v>152</v>
      </c>
      <c r="R354" t="s">
        <v>152</v>
      </c>
      <c r="S354" t="s">
        <v>152</v>
      </c>
      <c r="T354" t="s">
        <v>152</v>
      </c>
      <c r="U354" t="s">
        <v>152</v>
      </c>
      <c r="V354" t="s">
        <v>152</v>
      </c>
      <c r="W354">
        <v>5.6609999999999996</v>
      </c>
      <c r="X354">
        <v>3.0670000000000002</v>
      </c>
      <c r="Y354">
        <v>8.8460000000000001</v>
      </c>
      <c r="Z354">
        <v>-1.357</v>
      </c>
      <c r="AA354">
        <v>-0.85299999999999998</v>
      </c>
      <c r="AB354">
        <v>-0.56000000000000005</v>
      </c>
      <c r="AC354">
        <v>5.7859999999999996</v>
      </c>
      <c r="AD354">
        <v>3.9740000000000002</v>
      </c>
      <c r="AE354">
        <v>-2.1720000000000002</v>
      </c>
      <c r="AF354">
        <v>-1.145</v>
      </c>
      <c r="AG354">
        <v>2.7040000000000002</v>
      </c>
      <c r="AH354">
        <v>0.82399999999999995</v>
      </c>
      <c r="AI354">
        <v>2.1960000000000002</v>
      </c>
      <c r="AJ354">
        <v>4.4109999999999996</v>
      </c>
      <c r="AK354">
        <v>7.7670000000000003</v>
      </c>
      <c r="AL354">
        <v>3.476</v>
      </c>
      <c r="AM354">
        <v>3.8010000000000002</v>
      </c>
      <c r="AN354">
        <v>1.9570000000000001</v>
      </c>
      <c r="AO354">
        <v>0.38300000000000001</v>
      </c>
      <c r="AP354">
        <v>-3.419</v>
      </c>
      <c r="AQ354">
        <v>-2</v>
      </c>
      <c r="AR354" s="2">
        <v>1.419</v>
      </c>
      <c r="AS354" s="2">
        <v>-1.038</v>
      </c>
      <c r="AT354" s="2">
        <v>-2.2290000000000001</v>
      </c>
      <c r="AU354" s="2">
        <v>-2.5640000000000001</v>
      </c>
      <c r="AV354">
        <v>-1.861</v>
      </c>
      <c r="AW354">
        <v>-3.9460000000000002</v>
      </c>
      <c r="AX354">
        <v>-3.653</v>
      </c>
      <c r="AY354">
        <v>-3.5619999999999998</v>
      </c>
      <c r="AZ354">
        <v>-3.4790000000000001</v>
      </c>
      <c r="BA354">
        <v>2019</v>
      </c>
    </row>
    <row r="355" spans="1:53" hidden="1">
      <c r="A355" t="s">
        <v>64</v>
      </c>
      <c r="B355" t="s">
        <v>155</v>
      </c>
      <c r="C355" t="s">
        <v>150</v>
      </c>
      <c r="D355" t="s">
        <v>147</v>
      </c>
      <c r="E355" t="s">
        <v>219</v>
      </c>
      <c r="F355" t="s">
        <v>152</v>
      </c>
      <c r="G355" t="s">
        <v>152</v>
      </c>
      <c r="H355" t="s">
        <v>152</v>
      </c>
      <c r="I355" t="s">
        <v>152</v>
      </c>
      <c r="J355" t="s">
        <v>152</v>
      </c>
      <c r="K355" t="s">
        <v>152</v>
      </c>
      <c r="L355" t="s">
        <v>152</v>
      </c>
      <c r="M355" t="s">
        <v>152</v>
      </c>
      <c r="N355" t="s">
        <v>152</v>
      </c>
      <c r="O355" t="s">
        <v>152</v>
      </c>
      <c r="P355" t="s">
        <v>152</v>
      </c>
      <c r="Q355" t="s">
        <v>152</v>
      </c>
      <c r="R355" t="s">
        <v>152</v>
      </c>
      <c r="S355" t="s">
        <v>152</v>
      </c>
      <c r="T355" t="s">
        <v>152</v>
      </c>
      <c r="U355" t="s">
        <v>152</v>
      </c>
      <c r="V355" t="s">
        <v>152</v>
      </c>
      <c r="W355" t="s">
        <v>152</v>
      </c>
      <c r="X355" t="s">
        <v>152</v>
      </c>
      <c r="Y355" t="s">
        <v>152</v>
      </c>
      <c r="Z355" t="s">
        <v>152</v>
      </c>
      <c r="AA355" t="s">
        <v>152</v>
      </c>
      <c r="AB355" t="s">
        <v>152</v>
      </c>
      <c r="AC355">
        <v>1.5369999999999999</v>
      </c>
      <c r="AD355">
        <v>1.3080000000000001</v>
      </c>
      <c r="AE355">
        <v>1.38</v>
      </c>
      <c r="AF355">
        <v>1.399</v>
      </c>
      <c r="AG355">
        <v>1.3540000000000001</v>
      </c>
      <c r="AH355">
        <v>0.90700000000000003</v>
      </c>
      <c r="AI355">
        <v>1.3540000000000001</v>
      </c>
      <c r="AJ355">
        <v>0.54200000000000004</v>
      </c>
      <c r="AK355">
        <v>-1.6E-2</v>
      </c>
      <c r="AL355">
        <v>-0.247</v>
      </c>
      <c r="AM355">
        <v>-0.52</v>
      </c>
      <c r="AN355">
        <v>-0.86399999999999999</v>
      </c>
      <c r="AO355">
        <v>-0.73299999999999998</v>
      </c>
      <c r="AP355">
        <v>-0.626</v>
      </c>
      <c r="AQ355">
        <v>-0.35</v>
      </c>
      <c r="AR355" s="2">
        <v>-0.498</v>
      </c>
      <c r="AS355" s="2">
        <v>-0.50800000000000001</v>
      </c>
      <c r="AT355" s="2">
        <v>0.25700000000000001</v>
      </c>
      <c r="AU355" s="2">
        <v>1.4179999999999999</v>
      </c>
      <c r="AV355">
        <v>1.8680000000000001</v>
      </c>
      <c r="AW355">
        <v>2.5030000000000001</v>
      </c>
      <c r="AX355">
        <v>3.1110000000000002</v>
      </c>
      <c r="AY355">
        <v>3.794</v>
      </c>
      <c r="AZ355">
        <v>4.5620000000000003</v>
      </c>
      <c r="BA355">
        <v>2019</v>
      </c>
    </row>
    <row r="356" spans="1:53" hidden="1">
      <c r="A356" t="s">
        <v>64</v>
      </c>
      <c r="B356" t="s">
        <v>155</v>
      </c>
      <c r="C356" t="s">
        <v>144</v>
      </c>
      <c r="E356" t="s">
        <v>220</v>
      </c>
      <c r="F356" t="s">
        <v>152</v>
      </c>
      <c r="G356" t="s">
        <v>152</v>
      </c>
      <c r="H356" t="s">
        <v>152</v>
      </c>
      <c r="I356" t="s">
        <v>152</v>
      </c>
      <c r="J356" t="s">
        <v>152</v>
      </c>
      <c r="K356" t="s">
        <v>152</v>
      </c>
      <c r="L356" t="s">
        <v>152</v>
      </c>
      <c r="M356" t="s">
        <v>152</v>
      </c>
      <c r="N356" t="s">
        <v>152</v>
      </c>
      <c r="O356" t="s">
        <v>152</v>
      </c>
      <c r="P356" t="s">
        <v>152</v>
      </c>
      <c r="Q356" t="s">
        <v>152</v>
      </c>
      <c r="R356" t="s">
        <v>152</v>
      </c>
      <c r="S356" t="s">
        <v>152</v>
      </c>
      <c r="T356" t="s">
        <v>152</v>
      </c>
      <c r="U356" t="s">
        <v>152</v>
      </c>
      <c r="V356" t="s">
        <v>152</v>
      </c>
      <c r="W356" t="s">
        <v>152</v>
      </c>
      <c r="X356" t="s">
        <v>152</v>
      </c>
      <c r="Y356" t="s">
        <v>152</v>
      </c>
      <c r="Z356" t="s">
        <v>152</v>
      </c>
      <c r="AA356" t="s">
        <v>152</v>
      </c>
      <c r="AB356" t="s">
        <v>152</v>
      </c>
      <c r="AC356">
        <v>58.100999999999999</v>
      </c>
      <c r="AD356">
        <v>43.941000000000003</v>
      </c>
      <c r="AE356">
        <v>38.442999999999998</v>
      </c>
      <c r="AF356">
        <v>34.142000000000003</v>
      </c>
      <c r="AG356">
        <v>28.535</v>
      </c>
      <c r="AH356">
        <v>16.734000000000002</v>
      </c>
      <c r="AI356">
        <v>22.843</v>
      </c>
      <c r="AJ356">
        <v>7.9429999999999996</v>
      </c>
      <c r="AK356">
        <v>-0.19400000000000001</v>
      </c>
      <c r="AL356">
        <v>-2.82</v>
      </c>
      <c r="AM356">
        <v>-5.5460000000000003</v>
      </c>
      <c r="AN356">
        <v>-8.7739999999999991</v>
      </c>
      <c r="AO356">
        <v>-7.0890000000000004</v>
      </c>
      <c r="AP356">
        <v>-5.7140000000000004</v>
      </c>
      <c r="AQ356">
        <v>-2.9940000000000002</v>
      </c>
      <c r="AR356" s="2">
        <v>-3.9729999999999999</v>
      </c>
      <c r="AS356" s="2">
        <v>-3.9620000000000002</v>
      </c>
      <c r="AT356" s="2">
        <v>2.0249999999999999</v>
      </c>
      <c r="AU356" s="2">
        <v>10.583</v>
      </c>
      <c r="AV356">
        <v>12.778</v>
      </c>
      <c r="AW356">
        <v>15.61</v>
      </c>
      <c r="AX356">
        <v>18.045999999999999</v>
      </c>
      <c r="AY356">
        <v>20.692</v>
      </c>
      <c r="AZ356">
        <v>23.414000000000001</v>
      </c>
      <c r="BA356">
        <v>2019</v>
      </c>
    </row>
    <row r="357" spans="1:53" hidden="1">
      <c r="A357" t="s">
        <v>64</v>
      </c>
      <c r="B357" t="s">
        <v>154</v>
      </c>
      <c r="C357" t="s">
        <v>150</v>
      </c>
      <c r="D357" t="s">
        <v>147</v>
      </c>
      <c r="E357" t="s">
        <v>219</v>
      </c>
      <c r="F357" t="s">
        <v>152</v>
      </c>
      <c r="G357" t="s">
        <v>152</v>
      </c>
      <c r="H357" t="s">
        <v>152</v>
      </c>
      <c r="I357" t="s">
        <v>152</v>
      </c>
      <c r="J357" t="s">
        <v>152</v>
      </c>
      <c r="K357" t="s">
        <v>152</v>
      </c>
      <c r="L357" t="s">
        <v>152</v>
      </c>
      <c r="M357" t="s">
        <v>152</v>
      </c>
      <c r="N357" t="s">
        <v>152</v>
      </c>
      <c r="O357" t="s">
        <v>152</v>
      </c>
      <c r="P357" t="s">
        <v>152</v>
      </c>
      <c r="Q357" t="s">
        <v>152</v>
      </c>
      <c r="R357" t="s">
        <v>152</v>
      </c>
      <c r="S357" t="s">
        <v>152</v>
      </c>
      <c r="T357" t="s">
        <v>152</v>
      </c>
      <c r="U357" t="s">
        <v>152</v>
      </c>
      <c r="V357" t="s">
        <v>152</v>
      </c>
      <c r="W357" t="s">
        <v>152</v>
      </c>
      <c r="X357" t="s">
        <v>152</v>
      </c>
      <c r="Y357" t="s">
        <v>152</v>
      </c>
      <c r="Z357" t="s">
        <v>152</v>
      </c>
      <c r="AA357" t="s">
        <v>152</v>
      </c>
      <c r="AB357" t="s">
        <v>152</v>
      </c>
      <c r="AC357">
        <v>1.667</v>
      </c>
      <c r="AD357">
        <v>1.583</v>
      </c>
      <c r="AE357">
        <v>1.722</v>
      </c>
      <c r="AF357">
        <v>1.734</v>
      </c>
      <c r="AG357">
        <v>1.63</v>
      </c>
      <c r="AH357">
        <v>1.123</v>
      </c>
      <c r="AI357">
        <v>1.63</v>
      </c>
      <c r="AJ357">
        <v>1.5669999999999999</v>
      </c>
      <c r="AK357">
        <v>1.472</v>
      </c>
      <c r="AL357">
        <v>1.327</v>
      </c>
      <c r="AM357">
        <v>1.2649999999999999</v>
      </c>
      <c r="AN357">
        <v>1.0309999999999999</v>
      </c>
      <c r="AO357">
        <v>0.92700000000000005</v>
      </c>
      <c r="AP357">
        <v>0.77500000000000002</v>
      </c>
      <c r="AQ357">
        <v>0.98099999999999998</v>
      </c>
      <c r="AR357" s="2">
        <v>1.0389999999999999</v>
      </c>
      <c r="AS357" s="2">
        <v>1.0669999999999999</v>
      </c>
      <c r="AT357" s="2">
        <v>1.776</v>
      </c>
      <c r="AU357" s="2">
        <v>2.7320000000000002</v>
      </c>
      <c r="AV357">
        <v>3.181</v>
      </c>
      <c r="AW357">
        <v>3.8159999999999998</v>
      </c>
      <c r="AX357">
        <v>4.4240000000000004</v>
      </c>
      <c r="AY357">
        <v>5.1079999999999997</v>
      </c>
      <c r="AZ357">
        <v>5.875</v>
      </c>
      <c r="BA357">
        <v>2019</v>
      </c>
    </row>
    <row r="358" spans="1:53" hidden="1">
      <c r="A358" t="s">
        <v>64</v>
      </c>
      <c r="B358" t="s">
        <v>154</v>
      </c>
      <c r="C358" t="s">
        <v>144</v>
      </c>
      <c r="E358" t="s">
        <v>153</v>
      </c>
      <c r="F358" t="s">
        <v>152</v>
      </c>
      <c r="G358" t="s">
        <v>152</v>
      </c>
      <c r="H358" t="s">
        <v>152</v>
      </c>
      <c r="I358" t="s">
        <v>152</v>
      </c>
      <c r="J358" t="s">
        <v>152</v>
      </c>
      <c r="K358" t="s">
        <v>152</v>
      </c>
      <c r="L358" t="s">
        <v>152</v>
      </c>
      <c r="M358" t="s">
        <v>152</v>
      </c>
      <c r="N358" t="s">
        <v>152</v>
      </c>
      <c r="O358" t="s">
        <v>152</v>
      </c>
      <c r="P358" t="s">
        <v>152</v>
      </c>
      <c r="Q358" t="s">
        <v>152</v>
      </c>
      <c r="R358" t="s">
        <v>152</v>
      </c>
      <c r="S358" t="s">
        <v>152</v>
      </c>
      <c r="T358" t="s">
        <v>152</v>
      </c>
      <c r="U358" t="s">
        <v>152</v>
      </c>
      <c r="V358" t="s">
        <v>152</v>
      </c>
      <c r="W358" t="s">
        <v>152</v>
      </c>
      <c r="X358" t="s">
        <v>152</v>
      </c>
      <c r="Y358" t="s">
        <v>152</v>
      </c>
      <c r="Z358" t="s">
        <v>152</v>
      </c>
      <c r="AA358" t="s">
        <v>152</v>
      </c>
      <c r="AB358" t="s">
        <v>152</v>
      </c>
      <c r="AC358">
        <v>63.006</v>
      </c>
      <c r="AD358">
        <v>53.186999999999998</v>
      </c>
      <c r="AE358">
        <v>47.970999999999997</v>
      </c>
      <c r="AF358">
        <v>42.305</v>
      </c>
      <c r="AG358">
        <v>34.347000000000001</v>
      </c>
      <c r="AH358">
        <v>20.731000000000002</v>
      </c>
      <c r="AI358">
        <v>27.495999999999999</v>
      </c>
      <c r="AJ358">
        <v>22.948</v>
      </c>
      <c r="AK358">
        <v>18.344000000000001</v>
      </c>
      <c r="AL358">
        <v>15.147</v>
      </c>
      <c r="AM358">
        <v>13.484999999999999</v>
      </c>
      <c r="AN358">
        <v>10.462</v>
      </c>
      <c r="AO358">
        <v>8.9640000000000004</v>
      </c>
      <c r="AP358">
        <v>7.0709999999999997</v>
      </c>
      <c r="AQ358">
        <v>8.3859999999999992</v>
      </c>
      <c r="AR358" s="2">
        <v>8.3000000000000007</v>
      </c>
      <c r="AS358" s="2">
        <v>8.3130000000000006</v>
      </c>
      <c r="AT358" s="2">
        <v>13.988</v>
      </c>
      <c r="AU358" s="2">
        <v>20.38</v>
      </c>
      <c r="AV358">
        <v>21.760999999999999</v>
      </c>
      <c r="AW358">
        <v>23.800999999999998</v>
      </c>
      <c r="AX358">
        <v>25.663</v>
      </c>
      <c r="AY358">
        <v>27.853000000000002</v>
      </c>
      <c r="AZ358">
        <v>30.154</v>
      </c>
      <c r="BA358">
        <v>2019</v>
      </c>
    </row>
    <row r="359" spans="1:53" hidden="1">
      <c r="A359" t="s">
        <v>64</v>
      </c>
      <c r="B359" t="s">
        <v>151</v>
      </c>
      <c r="C359" t="s">
        <v>150</v>
      </c>
      <c r="D359" t="s">
        <v>147</v>
      </c>
      <c r="E359" t="s">
        <v>219</v>
      </c>
      <c r="F359">
        <v>0.152</v>
      </c>
      <c r="G359">
        <v>0.16900000000000001</v>
      </c>
      <c r="H359">
        <v>0.187</v>
      </c>
      <c r="I359">
        <v>0.20799999999999999</v>
      </c>
      <c r="J359">
        <v>0.23100000000000001</v>
      </c>
      <c r="K359">
        <v>0.245</v>
      </c>
      <c r="L359">
        <v>0.25700000000000001</v>
      </c>
      <c r="M359">
        <v>0.311</v>
      </c>
      <c r="N359">
        <v>0.36799999999999999</v>
      </c>
      <c r="O359">
        <v>0.39600000000000002</v>
      </c>
      <c r="P359">
        <v>0.54300000000000004</v>
      </c>
      <c r="Q359">
        <v>0.61799999999999999</v>
      </c>
      <c r="R359">
        <v>0.78800000000000003</v>
      </c>
      <c r="S359">
        <v>0.95899999999999996</v>
      </c>
      <c r="T359">
        <v>1.3260000000000001</v>
      </c>
      <c r="U359">
        <v>1.599</v>
      </c>
      <c r="V359">
        <v>1.821</v>
      </c>
      <c r="W359">
        <v>1.9570000000000001</v>
      </c>
      <c r="X359">
        <v>2.2040000000000002</v>
      </c>
      <c r="Y359">
        <v>2.3610000000000002</v>
      </c>
      <c r="Z359">
        <v>2.137</v>
      </c>
      <c r="AA359">
        <v>2.161</v>
      </c>
      <c r="AB359">
        <v>2.3380000000000001</v>
      </c>
      <c r="AC359">
        <v>2.6459999999999999</v>
      </c>
      <c r="AD359">
        <v>2.976</v>
      </c>
      <c r="AE359">
        <v>3.5910000000000002</v>
      </c>
      <c r="AF359">
        <v>4.0990000000000002</v>
      </c>
      <c r="AG359">
        <v>4.7460000000000004</v>
      </c>
      <c r="AH359">
        <v>5.4169999999999998</v>
      </c>
      <c r="AI359">
        <v>5.9279999999999999</v>
      </c>
      <c r="AJ359">
        <v>6.8289999999999997</v>
      </c>
      <c r="AK359">
        <v>8.0229999999999997</v>
      </c>
      <c r="AL359">
        <v>8.76</v>
      </c>
      <c r="AM359">
        <v>9.3810000000000002</v>
      </c>
      <c r="AN359">
        <v>9.85</v>
      </c>
      <c r="AO359">
        <v>10.345000000000001</v>
      </c>
      <c r="AP359">
        <v>10.957000000000001</v>
      </c>
      <c r="AQ359">
        <v>11.702999999999999</v>
      </c>
      <c r="AR359" s="2">
        <v>12.522</v>
      </c>
      <c r="AS359" s="2">
        <v>12.833</v>
      </c>
      <c r="AT359" s="2">
        <v>12.696999999999999</v>
      </c>
      <c r="AU359" s="2">
        <v>13.404</v>
      </c>
      <c r="AV359">
        <v>14.62</v>
      </c>
      <c r="AW359">
        <v>16.032</v>
      </c>
      <c r="AX359">
        <v>17.239999999999998</v>
      </c>
      <c r="AY359">
        <v>18.338000000000001</v>
      </c>
      <c r="AZ359">
        <v>19.483000000000001</v>
      </c>
      <c r="BA359">
        <v>2019</v>
      </c>
    </row>
    <row r="360" spans="1:53" hidden="1">
      <c r="A360" t="s">
        <v>64</v>
      </c>
      <c r="B360" t="s">
        <v>145</v>
      </c>
      <c r="C360" t="s">
        <v>148</v>
      </c>
      <c r="D360" t="s">
        <v>147</v>
      </c>
      <c r="E360" t="s">
        <v>218</v>
      </c>
      <c r="F360">
        <v>-6.0000000000000001E-3</v>
      </c>
      <c r="G360">
        <v>-2.1000000000000001E-2</v>
      </c>
      <c r="H360">
        <v>-4.0000000000000001E-3</v>
      </c>
      <c r="I360">
        <v>-6.0000000000000001E-3</v>
      </c>
      <c r="J360" t="s">
        <v>203</v>
      </c>
      <c r="K360">
        <v>-2.9000000000000001E-2</v>
      </c>
      <c r="L360">
        <v>8.0000000000000002E-3</v>
      </c>
      <c r="M360" t="s">
        <v>203</v>
      </c>
      <c r="N360">
        <v>-2.1000000000000001E-2</v>
      </c>
      <c r="O360">
        <v>-2.5999999999999999E-2</v>
      </c>
      <c r="P360">
        <v>-2.5999999999999999E-2</v>
      </c>
      <c r="Q360">
        <v>-3.5999999999999997E-2</v>
      </c>
      <c r="R360">
        <v>-7.0000000000000001E-3</v>
      </c>
      <c r="S360">
        <v>-7.0000000000000001E-3</v>
      </c>
      <c r="T360">
        <v>1E-3</v>
      </c>
      <c r="U360">
        <v>-8.5000000000000006E-2</v>
      </c>
      <c r="V360">
        <v>-3.5000000000000003E-2</v>
      </c>
      <c r="W360">
        <v>-2.1000000000000001E-2</v>
      </c>
      <c r="X360">
        <v>-6.0000000000000001E-3</v>
      </c>
      <c r="Y360">
        <v>1.4E-2</v>
      </c>
      <c r="Z360">
        <v>-3.1E-2</v>
      </c>
      <c r="AA360">
        <v>-2.5999999999999999E-2</v>
      </c>
      <c r="AB360">
        <v>-1.4999999999999999E-2</v>
      </c>
      <c r="AC360">
        <v>2.1000000000000001E-2</v>
      </c>
      <c r="AD360">
        <v>6.0999999999999999E-2</v>
      </c>
      <c r="AE360">
        <v>-2.9000000000000001E-2</v>
      </c>
      <c r="AF360">
        <v>-4.2999999999999997E-2</v>
      </c>
      <c r="AG360">
        <v>-0.08</v>
      </c>
      <c r="AH360">
        <v>-0.111</v>
      </c>
      <c r="AI360">
        <v>-0.13100000000000001</v>
      </c>
      <c r="AJ360">
        <v>-0.223</v>
      </c>
      <c r="AK360">
        <v>-7.5999999999999998E-2</v>
      </c>
      <c r="AL360">
        <v>1.6E-2</v>
      </c>
      <c r="AM360">
        <v>-3.9E-2</v>
      </c>
      <c r="AN360">
        <v>-0.05</v>
      </c>
      <c r="AO360">
        <v>-3.5000000000000003E-2</v>
      </c>
      <c r="AP360">
        <v>-4.9000000000000002E-2</v>
      </c>
      <c r="AQ360">
        <v>-6.3E-2</v>
      </c>
      <c r="AR360" s="2">
        <v>-4.8000000000000001E-2</v>
      </c>
      <c r="AS360" s="2">
        <v>-0.154</v>
      </c>
      <c r="AT360" s="2">
        <v>-2.5000000000000001E-2</v>
      </c>
      <c r="AU360" s="2">
        <v>-9.6000000000000002E-2</v>
      </c>
      <c r="AV360">
        <v>-0.26400000000000001</v>
      </c>
      <c r="AW360">
        <v>-0.26500000000000001</v>
      </c>
      <c r="AX360">
        <v>-0.26</v>
      </c>
      <c r="AY360">
        <v>-0.27800000000000002</v>
      </c>
      <c r="AZ360">
        <v>-0.251</v>
      </c>
      <c r="BA360">
        <v>2019</v>
      </c>
    </row>
    <row r="361" spans="1:53" hidden="1">
      <c r="A361" t="s">
        <v>64</v>
      </c>
      <c r="B361" t="s">
        <v>145</v>
      </c>
      <c r="C361" t="s">
        <v>144</v>
      </c>
      <c r="E361" t="s">
        <v>143</v>
      </c>
      <c r="F361">
        <v>-3.109</v>
      </c>
      <c r="G361">
        <v>-10.862</v>
      </c>
      <c r="H361">
        <v>-2.1440000000000001</v>
      </c>
      <c r="I361">
        <v>-3.5720000000000001</v>
      </c>
      <c r="J361">
        <v>0.23</v>
      </c>
      <c r="K361">
        <v>-17.228999999999999</v>
      </c>
      <c r="L361">
        <v>5.6559999999999997</v>
      </c>
      <c r="M361">
        <v>0.13200000000000001</v>
      </c>
      <c r="N361">
        <v>-11.964</v>
      </c>
      <c r="O361">
        <v>-15.212999999999999</v>
      </c>
      <c r="P361">
        <v>-12.182</v>
      </c>
      <c r="Q361">
        <v>-15.993</v>
      </c>
      <c r="R361">
        <v>-2.7120000000000002</v>
      </c>
      <c r="S361">
        <v>-2.444</v>
      </c>
      <c r="T361">
        <v>0.317</v>
      </c>
      <c r="U361">
        <v>-18.077999999999999</v>
      </c>
      <c r="V361">
        <v>-6.782</v>
      </c>
      <c r="W361">
        <v>-3.94</v>
      </c>
      <c r="X361">
        <v>-1.218</v>
      </c>
      <c r="Y361">
        <v>2.8319999999999999</v>
      </c>
      <c r="Z361">
        <v>-7.27</v>
      </c>
      <c r="AA361">
        <v>-6.298</v>
      </c>
      <c r="AB361">
        <v>-4.2320000000000002</v>
      </c>
      <c r="AC361">
        <v>5.9059999999999997</v>
      </c>
      <c r="AD361">
        <v>15.364000000000001</v>
      </c>
      <c r="AE361">
        <v>-6.0510000000000002</v>
      </c>
      <c r="AF361">
        <v>-7.992</v>
      </c>
      <c r="AG361">
        <v>-12.906000000000001</v>
      </c>
      <c r="AH361">
        <v>-15.872999999999999</v>
      </c>
      <c r="AI361">
        <v>-17.747</v>
      </c>
      <c r="AJ361">
        <v>-26.372</v>
      </c>
      <c r="AK361">
        <v>-7.2430000000000003</v>
      </c>
      <c r="AL361">
        <v>1.3740000000000001</v>
      </c>
      <c r="AM361">
        <v>-2.9969999999999999</v>
      </c>
      <c r="AN361">
        <v>-3.7490000000000001</v>
      </c>
      <c r="AO361">
        <v>-2.69</v>
      </c>
      <c r="AP361">
        <v>-3.5310000000000001</v>
      </c>
      <c r="AQ361">
        <v>-4.3099999999999996</v>
      </c>
      <c r="AR361" s="2">
        <v>-3.0529999999999999</v>
      </c>
      <c r="AS361" s="2">
        <v>-9.7560000000000002</v>
      </c>
      <c r="AT361" s="2">
        <v>-1.605</v>
      </c>
      <c r="AU361" s="2">
        <v>-5.8</v>
      </c>
      <c r="AV361">
        <v>-14.706</v>
      </c>
      <c r="AW361">
        <v>-13.452999999999999</v>
      </c>
      <c r="AX361">
        <v>-12.266</v>
      </c>
      <c r="AY361">
        <v>-12.343999999999999</v>
      </c>
      <c r="AZ361">
        <v>-10.49</v>
      </c>
      <c r="BA361">
        <v>2019</v>
      </c>
    </row>
    <row r="362" spans="1:53" hidden="1">
      <c r="A362" t="s">
        <v>93</v>
      </c>
      <c r="B362" t="s">
        <v>200</v>
      </c>
      <c r="C362" t="s">
        <v>150</v>
      </c>
      <c r="D362" t="s">
        <v>147</v>
      </c>
      <c r="E362" t="s">
        <v>217</v>
      </c>
      <c r="F362" t="s">
        <v>152</v>
      </c>
      <c r="G362" t="s">
        <v>152</v>
      </c>
      <c r="H362" t="s">
        <v>152</v>
      </c>
      <c r="I362" t="s">
        <v>152</v>
      </c>
      <c r="J362" t="s">
        <v>152</v>
      </c>
      <c r="K362" t="s">
        <v>152</v>
      </c>
      <c r="L362" t="s">
        <v>152</v>
      </c>
      <c r="M362" t="s">
        <v>152</v>
      </c>
      <c r="N362" t="s">
        <v>152</v>
      </c>
      <c r="O362" t="s">
        <v>152</v>
      </c>
      <c r="P362" t="s">
        <v>152</v>
      </c>
      <c r="Q362" t="s">
        <v>152</v>
      </c>
      <c r="R362" t="s">
        <v>152</v>
      </c>
      <c r="S362" t="s">
        <v>152</v>
      </c>
      <c r="T362" t="s">
        <v>152</v>
      </c>
      <c r="U362" t="s">
        <v>152</v>
      </c>
      <c r="V362" t="s">
        <v>152</v>
      </c>
      <c r="W362" t="s">
        <v>152</v>
      </c>
      <c r="X362" t="s">
        <v>152</v>
      </c>
      <c r="Y362" t="s">
        <v>152</v>
      </c>
      <c r="Z362">
        <v>0.83199999999999996</v>
      </c>
      <c r="AA362">
        <v>0.96799999999999997</v>
      </c>
      <c r="AB362">
        <v>0.90300000000000002</v>
      </c>
      <c r="AC362">
        <v>0.88400000000000001</v>
      </c>
      <c r="AD362">
        <v>0.88700000000000001</v>
      </c>
      <c r="AE362">
        <v>0.91400000000000003</v>
      </c>
      <c r="AF362">
        <v>0.876</v>
      </c>
      <c r="AG362">
        <v>0.96599999999999997</v>
      </c>
      <c r="AH362">
        <v>1.0760000000000001</v>
      </c>
      <c r="AI362">
        <v>1.1830000000000001</v>
      </c>
      <c r="AJ362">
        <v>1.2949999999999999</v>
      </c>
      <c r="AK362">
        <v>1.37</v>
      </c>
      <c r="AL362">
        <v>1.4530000000000001</v>
      </c>
      <c r="AM362">
        <v>1.4830000000000001</v>
      </c>
      <c r="AN362">
        <v>1.5489999999999999</v>
      </c>
      <c r="AO362">
        <v>1.5940000000000001</v>
      </c>
      <c r="AP362">
        <v>1.6479999999999999</v>
      </c>
      <c r="AQ362">
        <v>1.58</v>
      </c>
      <c r="AR362" s="2">
        <v>1.5640000000000001</v>
      </c>
      <c r="AS362" s="2">
        <v>1.5920000000000001</v>
      </c>
      <c r="AT362" s="2">
        <v>1.4710000000000001</v>
      </c>
      <c r="AU362" s="2">
        <v>1.4970000000000001</v>
      </c>
      <c r="AV362">
        <v>1.554</v>
      </c>
      <c r="AW362">
        <v>1.595</v>
      </c>
      <c r="AX362">
        <v>1.627</v>
      </c>
      <c r="AY362">
        <v>1.6719999999999999</v>
      </c>
      <c r="AZ362">
        <v>1.722</v>
      </c>
      <c r="BA362">
        <v>2019</v>
      </c>
    </row>
    <row r="363" spans="1:53" hidden="1">
      <c r="A363" t="s">
        <v>93</v>
      </c>
      <c r="B363" t="s">
        <v>200</v>
      </c>
      <c r="C363" t="s">
        <v>170</v>
      </c>
      <c r="E363" t="s">
        <v>199</v>
      </c>
      <c r="F363" t="s">
        <v>152</v>
      </c>
      <c r="G363" t="s">
        <v>152</v>
      </c>
      <c r="H363" t="s">
        <v>152</v>
      </c>
      <c r="I363" t="s">
        <v>152</v>
      </c>
      <c r="J363" t="s">
        <v>152</v>
      </c>
      <c r="K363" t="s">
        <v>152</v>
      </c>
      <c r="L363" t="s">
        <v>152</v>
      </c>
      <c r="M363" t="s">
        <v>152</v>
      </c>
      <c r="N363" t="s">
        <v>152</v>
      </c>
      <c r="O363" t="s">
        <v>152</v>
      </c>
      <c r="P363" t="s">
        <v>152</v>
      </c>
      <c r="Q363" t="s">
        <v>152</v>
      </c>
      <c r="R363" t="s">
        <v>152</v>
      </c>
      <c r="S363" t="s">
        <v>152</v>
      </c>
      <c r="T363" t="s">
        <v>152</v>
      </c>
      <c r="U363" t="s">
        <v>152</v>
      </c>
      <c r="V363" t="s">
        <v>152</v>
      </c>
      <c r="W363" t="s">
        <v>152</v>
      </c>
      <c r="X363" t="s">
        <v>152</v>
      </c>
      <c r="Y363" t="s">
        <v>152</v>
      </c>
      <c r="Z363" t="s">
        <v>152</v>
      </c>
      <c r="AA363">
        <v>16.347999999999999</v>
      </c>
      <c r="AB363">
        <v>-6.7009999999999996</v>
      </c>
      <c r="AC363">
        <v>-2.1819999999999999</v>
      </c>
      <c r="AD363">
        <v>0.4</v>
      </c>
      <c r="AE363">
        <v>3.0179999999999998</v>
      </c>
      <c r="AF363">
        <v>-4.1059999999999999</v>
      </c>
      <c r="AG363">
        <v>10.228999999999999</v>
      </c>
      <c r="AH363">
        <v>11.336</v>
      </c>
      <c r="AI363">
        <v>9.99</v>
      </c>
      <c r="AJ363">
        <v>9.4600000000000009</v>
      </c>
      <c r="AK363">
        <v>5.8049999999999997</v>
      </c>
      <c r="AL363">
        <v>6.0220000000000002</v>
      </c>
      <c r="AM363">
        <v>2.1190000000000002</v>
      </c>
      <c r="AN363">
        <v>4.45</v>
      </c>
      <c r="AO363">
        <v>2.91</v>
      </c>
      <c r="AP363">
        <v>3.3650000000000002</v>
      </c>
      <c r="AQ363">
        <v>-4.1040000000000001</v>
      </c>
      <c r="AR363" s="2">
        <v>-1.054</v>
      </c>
      <c r="AS363" s="2">
        <v>1.8009999999999999</v>
      </c>
      <c r="AT363" s="2">
        <v>-7.6</v>
      </c>
      <c r="AU363" s="2">
        <v>1.8</v>
      </c>
      <c r="AV363">
        <v>3.8</v>
      </c>
      <c r="AW363">
        <v>2.6</v>
      </c>
      <c r="AX363">
        <v>2</v>
      </c>
      <c r="AY363">
        <v>2.8</v>
      </c>
      <c r="AZ363">
        <v>3</v>
      </c>
      <c r="BA363">
        <v>2019</v>
      </c>
    </row>
    <row r="364" spans="1:53" hidden="1">
      <c r="A364" t="s">
        <v>93</v>
      </c>
      <c r="B364" t="s">
        <v>198</v>
      </c>
      <c r="C364" t="s">
        <v>150</v>
      </c>
      <c r="D364" t="s">
        <v>147</v>
      </c>
      <c r="E364" t="s">
        <v>217</v>
      </c>
      <c r="F364" t="s">
        <v>152</v>
      </c>
      <c r="G364" t="s">
        <v>152</v>
      </c>
      <c r="H364" t="s">
        <v>152</v>
      </c>
      <c r="I364" t="s">
        <v>152</v>
      </c>
      <c r="J364" t="s">
        <v>152</v>
      </c>
      <c r="K364" t="s">
        <v>152</v>
      </c>
      <c r="L364" t="s">
        <v>152</v>
      </c>
      <c r="M364" t="s">
        <v>152</v>
      </c>
      <c r="N364" t="s">
        <v>152</v>
      </c>
      <c r="O364" t="s">
        <v>152</v>
      </c>
      <c r="P364" t="s">
        <v>152</v>
      </c>
      <c r="Q364" t="s">
        <v>152</v>
      </c>
      <c r="R364" t="s">
        <v>152</v>
      </c>
      <c r="S364" t="s">
        <v>152</v>
      </c>
      <c r="T364" t="s">
        <v>152</v>
      </c>
      <c r="U364" t="s">
        <v>152</v>
      </c>
      <c r="V364" t="s">
        <v>152</v>
      </c>
      <c r="W364" t="s">
        <v>152</v>
      </c>
      <c r="X364" t="s">
        <v>152</v>
      </c>
      <c r="Y364" t="s">
        <v>152</v>
      </c>
      <c r="Z364">
        <v>0.36699999999999999</v>
      </c>
      <c r="AA364">
        <v>0.47699999999999998</v>
      </c>
      <c r="AB364">
        <v>0.46899999999999997</v>
      </c>
      <c r="AC364">
        <v>0.49</v>
      </c>
      <c r="AD364">
        <v>0.441</v>
      </c>
      <c r="AE364">
        <v>0.46200000000000002</v>
      </c>
      <c r="AF364">
        <v>0.45400000000000001</v>
      </c>
      <c r="AG364">
        <v>0.54300000000000004</v>
      </c>
      <c r="AH364">
        <v>0.64800000000000002</v>
      </c>
      <c r="AI364">
        <v>0.72699999999999998</v>
      </c>
      <c r="AJ364">
        <v>0.88200000000000001</v>
      </c>
      <c r="AK364">
        <v>1.0549999999999999</v>
      </c>
      <c r="AL364">
        <v>1.1479999999999999</v>
      </c>
      <c r="AM364">
        <v>1.3959999999999999</v>
      </c>
      <c r="AN364">
        <v>1.4470000000000001</v>
      </c>
      <c r="AO364">
        <v>1.5940000000000001</v>
      </c>
      <c r="AP364">
        <v>1.651</v>
      </c>
      <c r="AQ364">
        <v>1.599</v>
      </c>
      <c r="AR364" s="2">
        <v>1.56</v>
      </c>
      <c r="AS364" s="2">
        <v>1.6739999999999999</v>
      </c>
      <c r="AT364" s="2">
        <v>1.5649999999999999</v>
      </c>
      <c r="AU364" s="2">
        <v>1.625</v>
      </c>
      <c r="AV364">
        <v>1.738</v>
      </c>
      <c r="AW364">
        <v>1.8540000000000001</v>
      </c>
      <c r="AX364">
        <v>1.9670000000000001</v>
      </c>
      <c r="AY364">
        <v>2.1030000000000002</v>
      </c>
      <c r="AZ364">
        <v>2.2530000000000001</v>
      </c>
      <c r="BA364">
        <v>2019</v>
      </c>
    </row>
    <row r="365" spans="1:53" hidden="1">
      <c r="A365" t="s">
        <v>93</v>
      </c>
      <c r="B365" t="s">
        <v>198</v>
      </c>
      <c r="C365" t="s">
        <v>148</v>
      </c>
      <c r="D365" t="s">
        <v>147</v>
      </c>
      <c r="E365" t="s">
        <v>184</v>
      </c>
      <c r="F365" t="s">
        <v>152</v>
      </c>
      <c r="G365" t="s">
        <v>152</v>
      </c>
      <c r="H365" t="s">
        <v>152</v>
      </c>
      <c r="I365" t="s">
        <v>152</v>
      </c>
      <c r="J365" t="s">
        <v>152</v>
      </c>
      <c r="K365" t="s">
        <v>152</v>
      </c>
      <c r="L365" t="s">
        <v>152</v>
      </c>
      <c r="M365" t="s">
        <v>152</v>
      </c>
      <c r="N365" t="s">
        <v>152</v>
      </c>
      <c r="O365" t="s">
        <v>152</v>
      </c>
      <c r="P365" t="s">
        <v>152</v>
      </c>
      <c r="Q365" t="s">
        <v>152</v>
      </c>
      <c r="R365" t="s">
        <v>152</v>
      </c>
      <c r="S365" t="s">
        <v>152</v>
      </c>
      <c r="T365" t="s">
        <v>152</v>
      </c>
      <c r="U365" t="s">
        <v>152</v>
      </c>
      <c r="V365" t="s">
        <v>152</v>
      </c>
      <c r="W365" t="s">
        <v>152</v>
      </c>
      <c r="X365" t="s">
        <v>152</v>
      </c>
      <c r="Y365" t="s">
        <v>152</v>
      </c>
      <c r="Z365">
        <v>0.36699999999999999</v>
      </c>
      <c r="AA365">
        <v>0.47699999999999998</v>
      </c>
      <c r="AB365">
        <v>0.46899999999999997</v>
      </c>
      <c r="AC365">
        <v>0.49</v>
      </c>
      <c r="AD365">
        <v>0.441</v>
      </c>
      <c r="AE365">
        <v>0.46200000000000002</v>
      </c>
      <c r="AF365">
        <v>0.45400000000000001</v>
      </c>
      <c r="AG365">
        <v>0.54300000000000004</v>
      </c>
      <c r="AH365">
        <v>0.64800000000000002</v>
      </c>
      <c r="AI365">
        <v>0.72699999999999998</v>
      </c>
      <c r="AJ365">
        <v>0.88200000000000001</v>
      </c>
      <c r="AK365">
        <v>1.0549999999999999</v>
      </c>
      <c r="AL365">
        <v>1.1479999999999999</v>
      </c>
      <c r="AM365">
        <v>1.3959999999999999</v>
      </c>
      <c r="AN365">
        <v>1.4470000000000001</v>
      </c>
      <c r="AO365">
        <v>1.5940000000000001</v>
      </c>
      <c r="AP365">
        <v>1.651</v>
      </c>
      <c r="AQ365">
        <v>1.599</v>
      </c>
      <c r="AR365" s="2">
        <v>1.56</v>
      </c>
      <c r="AS365" s="2">
        <v>2.0179999999999998</v>
      </c>
      <c r="AT365" s="2">
        <v>1.7769999999999999</v>
      </c>
      <c r="AU365" s="2">
        <v>1.6970000000000001</v>
      </c>
      <c r="AV365">
        <v>1.782</v>
      </c>
      <c r="AW365">
        <v>1.875</v>
      </c>
      <c r="AX365">
        <v>1.9670000000000001</v>
      </c>
      <c r="AY365">
        <v>2.1030000000000002</v>
      </c>
      <c r="AZ365">
        <v>2.2530000000000001</v>
      </c>
      <c r="BA365">
        <v>2019</v>
      </c>
    </row>
    <row r="366" spans="1:53" hidden="1">
      <c r="A366" t="s">
        <v>93</v>
      </c>
      <c r="B366" t="s">
        <v>198</v>
      </c>
      <c r="C366" t="s">
        <v>191</v>
      </c>
      <c r="D366" t="s">
        <v>147</v>
      </c>
      <c r="E366" t="s">
        <v>184</v>
      </c>
      <c r="F366" t="s">
        <v>152</v>
      </c>
      <c r="G366" t="s">
        <v>152</v>
      </c>
      <c r="H366" t="s">
        <v>152</v>
      </c>
      <c r="I366" t="s">
        <v>152</v>
      </c>
      <c r="J366" t="s">
        <v>152</v>
      </c>
      <c r="K366" t="s">
        <v>152</v>
      </c>
      <c r="L366" t="s">
        <v>152</v>
      </c>
      <c r="M366" t="s">
        <v>152</v>
      </c>
      <c r="N366" t="s">
        <v>152</v>
      </c>
      <c r="O366" t="s">
        <v>152</v>
      </c>
      <c r="P366" t="s">
        <v>152</v>
      </c>
      <c r="Q366" t="s">
        <v>152</v>
      </c>
      <c r="R366" t="s">
        <v>152</v>
      </c>
      <c r="S366" t="s">
        <v>152</v>
      </c>
      <c r="T366" t="s">
        <v>152</v>
      </c>
      <c r="U366" t="s">
        <v>152</v>
      </c>
      <c r="V366" t="s">
        <v>152</v>
      </c>
      <c r="W366" t="s">
        <v>152</v>
      </c>
      <c r="X366" t="s">
        <v>152</v>
      </c>
      <c r="Y366" t="s">
        <v>152</v>
      </c>
      <c r="Z366">
        <v>1.1200000000000001</v>
      </c>
      <c r="AA366">
        <v>1.333</v>
      </c>
      <c r="AB366">
        <v>1.2629999999999999</v>
      </c>
      <c r="AC366">
        <v>1.26</v>
      </c>
      <c r="AD366">
        <v>1.2989999999999999</v>
      </c>
      <c r="AE366">
        <v>1.38</v>
      </c>
      <c r="AF366">
        <v>1.3640000000000001</v>
      </c>
      <c r="AG366">
        <v>1.544</v>
      </c>
      <c r="AH366">
        <v>1.752</v>
      </c>
      <c r="AI366">
        <v>1.94</v>
      </c>
      <c r="AJ366">
        <v>2.149</v>
      </c>
      <c r="AK366">
        <v>2.3199999999999998</v>
      </c>
      <c r="AL366">
        <v>2.629</v>
      </c>
      <c r="AM366">
        <v>2.8639999999999999</v>
      </c>
      <c r="AN366">
        <v>3.1949999999999998</v>
      </c>
      <c r="AO366">
        <v>3.484</v>
      </c>
      <c r="AP366">
        <v>3.8170000000000002</v>
      </c>
      <c r="AQ366">
        <v>3.911</v>
      </c>
      <c r="AR366" s="2">
        <v>3.9620000000000002</v>
      </c>
      <c r="AS366" s="2">
        <v>4.7880000000000003</v>
      </c>
      <c r="AT366" s="2">
        <v>4.4240000000000004</v>
      </c>
      <c r="AU366" s="2">
        <v>4.1740000000000004</v>
      </c>
      <c r="AV366">
        <v>4.399</v>
      </c>
      <c r="AW366">
        <v>4.58</v>
      </c>
      <c r="AX366">
        <v>4.7320000000000002</v>
      </c>
      <c r="AY366">
        <v>4.9710000000000001</v>
      </c>
      <c r="AZ366">
        <v>5.226</v>
      </c>
      <c r="BA366">
        <v>2019</v>
      </c>
    </row>
    <row r="367" spans="1:53" hidden="1">
      <c r="A367" t="s">
        <v>93</v>
      </c>
      <c r="B367" t="s">
        <v>197</v>
      </c>
      <c r="C367" t="s">
        <v>178</v>
      </c>
      <c r="E367" t="s">
        <v>196</v>
      </c>
      <c r="F367" t="s">
        <v>152</v>
      </c>
      <c r="G367" t="s">
        <v>152</v>
      </c>
      <c r="H367" t="s">
        <v>152</v>
      </c>
      <c r="I367" t="s">
        <v>152</v>
      </c>
      <c r="J367" t="s">
        <v>152</v>
      </c>
      <c r="K367" t="s">
        <v>152</v>
      </c>
      <c r="L367" t="s">
        <v>152</v>
      </c>
      <c r="M367" t="s">
        <v>152</v>
      </c>
      <c r="N367" t="s">
        <v>152</v>
      </c>
      <c r="O367" t="s">
        <v>152</v>
      </c>
      <c r="P367" t="s">
        <v>152</v>
      </c>
      <c r="Q367" t="s">
        <v>152</v>
      </c>
      <c r="R367" t="s">
        <v>152</v>
      </c>
      <c r="S367" t="s">
        <v>152</v>
      </c>
      <c r="T367" t="s">
        <v>152</v>
      </c>
      <c r="U367" t="s">
        <v>152</v>
      </c>
      <c r="V367" t="s">
        <v>152</v>
      </c>
      <c r="W367" t="s">
        <v>152</v>
      </c>
      <c r="X367" t="s">
        <v>152</v>
      </c>
      <c r="Y367" t="s">
        <v>152</v>
      </c>
      <c r="Z367">
        <v>44.113999999999997</v>
      </c>
      <c r="AA367">
        <v>49.314999999999998</v>
      </c>
      <c r="AB367">
        <v>51.972000000000001</v>
      </c>
      <c r="AC367">
        <v>55.500999999999998</v>
      </c>
      <c r="AD367">
        <v>49.680999999999997</v>
      </c>
      <c r="AE367">
        <v>50.581000000000003</v>
      </c>
      <c r="AF367">
        <v>51.780999999999999</v>
      </c>
      <c r="AG367">
        <v>56.189</v>
      </c>
      <c r="AH367">
        <v>60.295000000000002</v>
      </c>
      <c r="AI367">
        <v>61.445999999999998</v>
      </c>
      <c r="AJ367">
        <v>68.100999999999999</v>
      </c>
      <c r="AK367">
        <v>76.984999999999999</v>
      </c>
      <c r="AL367">
        <v>79.019000000000005</v>
      </c>
      <c r="AM367">
        <v>94.081000000000003</v>
      </c>
      <c r="AN367">
        <v>93.415999999999997</v>
      </c>
      <c r="AO367">
        <v>100</v>
      </c>
      <c r="AP367">
        <v>100.155</v>
      </c>
      <c r="AQ367">
        <v>101.196</v>
      </c>
      <c r="AR367" s="2">
        <v>99.751999999999995</v>
      </c>
      <c r="AS367" s="2">
        <v>105.169</v>
      </c>
      <c r="AT367" s="2">
        <v>106.422</v>
      </c>
      <c r="AU367" s="2">
        <v>108.55</v>
      </c>
      <c r="AV367">
        <v>111.807</v>
      </c>
      <c r="AW367">
        <v>116.279</v>
      </c>
      <c r="AX367">
        <v>120.93</v>
      </c>
      <c r="AY367">
        <v>125.768</v>
      </c>
      <c r="AZ367">
        <v>130.798</v>
      </c>
      <c r="BA367">
        <v>2019</v>
      </c>
    </row>
    <row r="368" spans="1:53" hidden="1">
      <c r="A368" t="s">
        <v>93</v>
      </c>
      <c r="B368" t="s">
        <v>195</v>
      </c>
      <c r="C368" t="s">
        <v>150</v>
      </c>
      <c r="D368" t="s">
        <v>190</v>
      </c>
      <c r="E368" t="s">
        <v>193</v>
      </c>
      <c r="F368" t="s">
        <v>152</v>
      </c>
      <c r="G368" t="s">
        <v>152</v>
      </c>
      <c r="H368" t="s">
        <v>152</v>
      </c>
      <c r="I368" t="s">
        <v>152</v>
      </c>
      <c r="J368" t="s">
        <v>152</v>
      </c>
      <c r="K368" t="s">
        <v>152</v>
      </c>
      <c r="L368" t="s">
        <v>152</v>
      </c>
      <c r="M368" t="s">
        <v>152</v>
      </c>
      <c r="N368" t="s">
        <v>152</v>
      </c>
      <c r="O368" t="s">
        <v>152</v>
      </c>
      <c r="P368" t="s">
        <v>152</v>
      </c>
      <c r="Q368" t="s">
        <v>152</v>
      </c>
      <c r="R368" t="s">
        <v>152</v>
      </c>
      <c r="S368" t="s">
        <v>152</v>
      </c>
      <c r="T368" t="s">
        <v>152</v>
      </c>
      <c r="U368" t="s">
        <v>152</v>
      </c>
      <c r="V368" t="s">
        <v>152</v>
      </c>
      <c r="W368" t="s">
        <v>152</v>
      </c>
      <c r="X368" t="s">
        <v>152</v>
      </c>
      <c r="Y368" t="s">
        <v>152</v>
      </c>
      <c r="Z368">
        <v>927.50599999999997</v>
      </c>
      <c r="AA368" s="43">
        <v>1065.2570000000001</v>
      </c>
      <c r="AB368">
        <v>979.92100000000005</v>
      </c>
      <c r="AC368">
        <v>943.86199999999997</v>
      </c>
      <c r="AD368">
        <v>931.85400000000004</v>
      </c>
      <c r="AE368">
        <v>942.61500000000001</v>
      </c>
      <c r="AF368">
        <v>886.18899999999996</v>
      </c>
      <c r="AG368">
        <v>956.12300000000005</v>
      </c>
      <c r="AH368" s="43">
        <v>1040.146</v>
      </c>
      <c r="AI368" s="43">
        <v>1112.056</v>
      </c>
      <c r="AJ368" s="43">
        <v>1184.1369999999999</v>
      </c>
      <c r="AK368" s="43">
        <v>1230.7760000000001</v>
      </c>
      <c r="AL368" s="43">
        <v>1282.029</v>
      </c>
      <c r="AM368" s="43">
        <v>1286.1690000000001</v>
      </c>
      <c r="AN368" s="43">
        <v>1319.3230000000001</v>
      </c>
      <c r="AO368" s="43">
        <v>1332.7919999999999</v>
      </c>
      <c r="AP368" s="43">
        <v>1351.6579999999999</v>
      </c>
      <c r="AQ368" s="43">
        <v>1271.1990000000001</v>
      </c>
      <c r="AR368" s="45">
        <v>1233.2850000000001</v>
      </c>
      <c r="AS368" s="45">
        <v>1435.7280000000001</v>
      </c>
      <c r="AT368" s="45">
        <v>1285.7560000000001</v>
      </c>
      <c r="AU368" s="45">
        <v>1148.605</v>
      </c>
      <c r="AV368" s="43">
        <v>1156.047</v>
      </c>
      <c r="AW368" s="43">
        <v>1154.1489999999999</v>
      </c>
      <c r="AX368" s="43">
        <v>1144.9069999999999</v>
      </c>
      <c r="AY368" s="43">
        <v>1156.0139999999999</v>
      </c>
      <c r="AZ368" s="43">
        <v>1169.875</v>
      </c>
      <c r="BA368">
        <v>2019</v>
      </c>
    </row>
    <row r="369" spans="1:53" hidden="1">
      <c r="A369" t="s">
        <v>93</v>
      </c>
      <c r="B369" t="s">
        <v>195</v>
      </c>
      <c r="C369" t="s">
        <v>194</v>
      </c>
      <c r="D369" t="s">
        <v>190</v>
      </c>
      <c r="E369" t="s">
        <v>193</v>
      </c>
      <c r="F369" t="s">
        <v>152</v>
      </c>
      <c r="G369" t="s">
        <v>152</v>
      </c>
      <c r="H369" t="s">
        <v>152</v>
      </c>
      <c r="I369" t="s">
        <v>152</v>
      </c>
      <c r="J369" t="s">
        <v>152</v>
      </c>
      <c r="K369" t="s">
        <v>152</v>
      </c>
      <c r="L369" t="s">
        <v>152</v>
      </c>
      <c r="M369" t="s">
        <v>152</v>
      </c>
      <c r="N369" t="s">
        <v>152</v>
      </c>
      <c r="O369" t="s">
        <v>152</v>
      </c>
      <c r="P369" t="s">
        <v>152</v>
      </c>
      <c r="Q369" t="s">
        <v>152</v>
      </c>
      <c r="R369" t="s">
        <v>152</v>
      </c>
      <c r="S369" t="s">
        <v>152</v>
      </c>
      <c r="T369" t="s">
        <v>152</v>
      </c>
      <c r="U369" t="s">
        <v>152</v>
      </c>
      <c r="V369" t="s">
        <v>152</v>
      </c>
      <c r="W369" t="s">
        <v>152</v>
      </c>
      <c r="X369" t="s">
        <v>152</v>
      </c>
      <c r="Y369" t="s">
        <v>152</v>
      </c>
      <c r="Z369" s="43">
        <v>2295.0410000000002</v>
      </c>
      <c r="AA369" s="43">
        <v>2635.895</v>
      </c>
      <c r="AB369" s="43">
        <v>2424.7370000000001</v>
      </c>
      <c r="AC369" s="43">
        <v>2335.5140000000001</v>
      </c>
      <c r="AD369" s="43">
        <v>2305.799</v>
      </c>
      <c r="AE369" s="43">
        <v>2332.4259999999999</v>
      </c>
      <c r="AF369" s="43">
        <v>2192.806</v>
      </c>
      <c r="AG369" s="43">
        <v>2365.8530000000001</v>
      </c>
      <c r="AH369" s="43">
        <v>2573.7600000000002</v>
      </c>
      <c r="AI369" s="43">
        <v>2751.6950000000002</v>
      </c>
      <c r="AJ369" s="43">
        <v>2930.0540000000001</v>
      </c>
      <c r="AK369" s="43">
        <v>3045.4580000000001</v>
      </c>
      <c r="AL369" s="43">
        <v>3172.279</v>
      </c>
      <c r="AM369" s="43">
        <v>3182.5250000000001</v>
      </c>
      <c r="AN369" s="43">
        <v>3264.5619999999999</v>
      </c>
      <c r="AO369" s="43">
        <v>3297.8890000000001</v>
      </c>
      <c r="AP369" s="43">
        <v>3344.5709999999999</v>
      </c>
      <c r="AQ369" s="43">
        <v>3145.4830000000002</v>
      </c>
      <c r="AR369" s="45">
        <v>3051.6680000000001</v>
      </c>
      <c r="AS369" s="45">
        <v>3552.5970000000002</v>
      </c>
      <c r="AT369" s="45">
        <v>3181.5030000000002</v>
      </c>
      <c r="AU369" s="45">
        <v>2842.1329999999998</v>
      </c>
      <c r="AV369" s="43">
        <v>2860.547</v>
      </c>
      <c r="AW369" s="43">
        <v>2855.85</v>
      </c>
      <c r="AX369" s="43">
        <v>2832.982</v>
      </c>
      <c r="AY369" s="43">
        <v>2860.4670000000001</v>
      </c>
      <c r="AZ369" s="43">
        <v>2894.7640000000001</v>
      </c>
      <c r="BA369">
        <v>2019</v>
      </c>
    </row>
    <row r="370" spans="1:53" hidden="1">
      <c r="A370" t="s">
        <v>93</v>
      </c>
      <c r="B370" t="s">
        <v>192</v>
      </c>
      <c r="C370" t="s">
        <v>150</v>
      </c>
      <c r="D370" t="s">
        <v>190</v>
      </c>
      <c r="E370" t="s">
        <v>189</v>
      </c>
      <c r="F370" t="s">
        <v>152</v>
      </c>
      <c r="G370" t="s">
        <v>152</v>
      </c>
      <c r="H370" t="s">
        <v>152</v>
      </c>
      <c r="I370" t="s">
        <v>152</v>
      </c>
      <c r="J370" t="s">
        <v>152</v>
      </c>
      <c r="K370" t="s">
        <v>152</v>
      </c>
      <c r="L370" t="s">
        <v>152</v>
      </c>
      <c r="M370" t="s">
        <v>152</v>
      </c>
      <c r="N370" t="s">
        <v>152</v>
      </c>
      <c r="O370" t="s">
        <v>152</v>
      </c>
      <c r="P370" t="s">
        <v>152</v>
      </c>
      <c r="Q370" t="s">
        <v>152</v>
      </c>
      <c r="R370" t="s">
        <v>152</v>
      </c>
      <c r="S370" t="s">
        <v>152</v>
      </c>
      <c r="T370" t="s">
        <v>152</v>
      </c>
      <c r="U370" t="s">
        <v>152</v>
      </c>
      <c r="V370" t="s">
        <v>152</v>
      </c>
      <c r="W370" t="s">
        <v>152</v>
      </c>
      <c r="X370" t="s">
        <v>152</v>
      </c>
      <c r="Y370" t="s">
        <v>152</v>
      </c>
      <c r="Z370">
        <v>409.15600000000001</v>
      </c>
      <c r="AA370">
        <v>525.33100000000002</v>
      </c>
      <c r="AB370">
        <v>509.279</v>
      </c>
      <c r="AC370">
        <v>523.851</v>
      </c>
      <c r="AD370">
        <v>462.95400000000001</v>
      </c>
      <c r="AE370">
        <v>476.78500000000003</v>
      </c>
      <c r="AF370">
        <v>458.87799999999999</v>
      </c>
      <c r="AG370">
        <v>537.23599999999999</v>
      </c>
      <c r="AH370">
        <v>627.16</v>
      </c>
      <c r="AI370">
        <v>683.31</v>
      </c>
      <c r="AJ370">
        <v>806.41300000000001</v>
      </c>
      <c r="AK370">
        <v>947.51099999999997</v>
      </c>
      <c r="AL370" s="43">
        <v>1013.043</v>
      </c>
      <c r="AM370" s="43">
        <v>1210.04</v>
      </c>
      <c r="AN370" s="43">
        <v>1232.454</v>
      </c>
      <c r="AO370" s="43">
        <v>1332.7919999999999</v>
      </c>
      <c r="AP370" s="43">
        <v>1353.7470000000001</v>
      </c>
      <c r="AQ370" s="43">
        <v>1286.4069999999999</v>
      </c>
      <c r="AR370" s="45">
        <v>1230.2249999999999</v>
      </c>
      <c r="AS370" s="45">
        <v>1560.509</v>
      </c>
      <c r="AT370" s="45">
        <v>1347.864</v>
      </c>
      <c r="AU370" s="45">
        <v>1262.722</v>
      </c>
      <c r="AV370" s="43">
        <v>1301.3230000000001</v>
      </c>
      <c r="AW370" s="43">
        <v>1344.3330000000001</v>
      </c>
      <c r="AX370" s="43">
        <v>1384.539</v>
      </c>
      <c r="AY370" s="43">
        <v>1453.89</v>
      </c>
      <c r="AZ370" s="43">
        <v>1530.175</v>
      </c>
      <c r="BA370">
        <v>2019</v>
      </c>
    </row>
    <row r="371" spans="1:53" hidden="1">
      <c r="A371" t="s">
        <v>93</v>
      </c>
      <c r="B371" t="s">
        <v>192</v>
      </c>
      <c r="C371" t="s">
        <v>148</v>
      </c>
      <c r="D371" t="s">
        <v>190</v>
      </c>
      <c r="E371" t="s">
        <v>189</v>
      </c>
      <c r="F371" t="s">
        <v>152</v>
      </c>
      <c r="G371" t="s">
        <v>152</v>
      </c>
      <c r="H371" t="s">
        <v>152</v>
      </c>
      <c r="I371" t="s">
        <v>152</v>
      </c>
      <c r="J371" t="s">
        <v>152</v>
      </c>
      <c r="K371" t="s">
        <v>152</v>
      </c>
      <c r="L371" t="s">
        <v>152</v>
      </c>
      <c r="M371" t="s">
        <v>152</v>
      </c>
      <c r="N371" t="s">
        <v>152</v>
      </c>
      <c r="O371" t="s">
        <v>152</v>
      </c>
      <c r="P371" t="s">
        <v>152</v>
      </c>
      <c r="Q371" t="s">
        <v>152</v>
      </c>
      <c r="R371" t="s">
        <v>152</v>
      </c>
      <c r="S371" t="s">
        <v>152</v>
      </c>
      <c r="T371" t="s">
        <v>152</v>
      </c>
      <c r="U371" t="s">
        <v>152</v>
      </c>
      <c r="V371" t="s">
        <v>152</v>
      </c>
      <c r="W371" t="s">
        <v>152</v>
      </c>
      <c r="X371" t="s">
        <v>152</v>
      </c>
      <c r="Y371" t="s">
        <v>152</v>
      </c>
      <c r="Z371">
        <v>409.15600000000001</v>
      </c>
      <c r="AA371">
        <v>525.33100000000002</v>
      </c>
      <c r="AB371">
        <v>509.279</v>
      </c>
      <c r="AC371">
        <v>523.851</v>
      </c>
      <c r="AD371">
        <v>462.95400000000001</v>
      </c>
      <c r="AE371">
        <v>476.78500000000003</v>
      </c>
      <c r="AF371">
        <v>458.87799999999999</v>
      </c>
      <c r="AG371">
        <v>537.23599999999999</v>
      </c>
      <c r="AH371">
        <v>627.16</v>
      </c>
      <c r="AI371">
        <v>683.31</v>
      </c>
      <c r="AJ371">
        <v>806.41300000000001</v>
      </c>
      <c r="AK371">
        <v>947.51099999999997</v>
      </c>
      <c r="AL371" s="43">
        <v>1013.043</v>
      </c>
      <c r="AM371" s="43">
        <v>1210.04</v>
      </c>
      <c r="AN371" s="43">
        <v>1232.454</v>
      </c>
      <c r="AO371" s="43">
        <v>1332.7919999999999</v>
      </c>
      <c r="AP371" s="43">
        <v>1353.7470000000001</v>
      </c>
      <c r="AQ371" s="43">
        <v>1286.4069999999999</v>
      </c>
      <c r="AR371" s="45">
        <v>1230.2249999999999</v>
      </c>
      <c r="AS371" s="45">
        <v>1560.509</v>
      </c>
      <c r="AT371" s="45">
        <v>1347.864</v>
      </c>
      <c r="AU371" s="45">
        <v>1262.722</v>
      </c>
      <c r="AV371" s="43">
        <v>1301.3230000000001</v>
      </c>
      <c r="AW371" s="43">
        <v>1344.3330000000001</v>
      </c>
      <c r="AX371" s="43">
        <v>1384.539</v>
      </c>
      <c r="AY371" s="43">
        <v>1453.89</v>
      </c>
      <c r="AZ371" s="43">
        <v>1530.175</v>
      </c>
      <c r="BA371">
        <v>2019</v>
      </c>
    </row>
    <row r="372" spans="1:53" hidden="1">
      <c r="A372" t="s">
        <v>93</v>
      </c>
      <c r="B372" t="s">
        <v>192</v>
      </c>
      <c r="C372" t="s">
        <v>191</v>
      </c>
      <c r="D372" t="s">
        <v>190</v>
      </c>
      <c r="E372" t="s">
        <v>189</v>
      </c>
      <c r="F372" t="s">
        <v>152</v>
      </c>
      <c r="G372" t="s">
        <v>152</v>
      </c>
      <c r="H372" t="s">
        <v>152</v>
      </c>
      <c r="I372" t="s">
        <v>152</v>
      </c>
      <c r="J372" t="s">
        <v>152</v>
      </c>
      <c r="K372" t="s">
        <v>152</v>
      </c>
      <c r="L372" t="s">
        <v>152</v>
      </c>
      <c r="M372" t="s">
        <v>152</v>
      </c>
      <c r="N372" t="s">
        <v>152</v>
      </c>
      <c r="O372" t="s">
        <v>152</v>
      </c>
      <c r="P372" t="s">
        <v>152</v>
      </c>
      <c r="Q372" t="s">
        <v>152</v>
      </c>
      <c r="R372" t="s">
        <v>152</v>
      </c>
      <c r="S372" t="s">
        <v>152</v>
      </c>
      <c r="T372" t="s">
        <v>152</v>
      </c>
      <c r="U372" t="s">
        <v>152</v>
      </c>
      <c r="V372" t="s">
        <v>152</v>
      </c>
      <c r="W372" t="s">
        <v>152</v>
      </c>
      <c r="X372" t="s">
        <v>152</v>
      </c>
      <c r="Y372" t="s">
        <v>152</v>
      </c>
      <c r="Z372" s="43">
        <v>1248.646</v>
      </c>
      <c r="AA372" s="43">
        <v>1466.4010000000001</v>
      </c>
      <c r="AB372" s="43">
        <v>1369.954</v>
      </c>
      <c r="AC372" s="43">
        <v>1345.587</v>
      </c>
      <c r="AD372" s="43">
        <v>1364.1279999999999</v>
      </c>
      <c r="AE372" s="43">
        <v>1423.154</v>
      </c>
      <c r="AF372" s="43">
        <v>1379.248</v>
      </c>
      <c r="AG372" s="43">
        <v>1528.307</v>
      </c>
      <c r="AH372" s="43">
        <v>1694.4960000000001</v>
      </c>
      <c r="AI372" s="43">
        <v>1823.2539999999999</v>
      </c>
      <c r="AJ372" s="43">
        <v>1964.77</v>
      </c>
      <c r="AK372" s="43">
        <v>2084.585</v>
      </c>
      <c r="AL372" s="43">
        <v>2320.056</v>
      </c>
      <c r="AM372" s="43">
        <v>2483.1840000000002</v>
      </c>
      <c r="AN372" s="43">
        <v>2721.05</v>
      </c>
      <c r="AO372" s="43">
        <v>2912.7359999999999</v>
      </c>
      <c r="AP372" s="43">
        <v>3130.5720000000001</v>
      </c>
      <c r="AQ372" s="43">
        <v>3145.4830000000002</v>
      </c>
      <c r="AR372" s="45">
        <v>3124.567</v>
      </c>
      <c r="AS372" s="45">
        <v>3702.5340000000001</v>
      </c>
      <c r="AT372" s="45">
        <v>3355.7359999999999</v>
      </c>
      <c r="AU372" s="45">
        <v>3105.8090000000002</v>
      </c>
      <c r="AV372" s="43">
        <v>3211.9690000000001</v>
      </c>
      <c r="AW372" s="43">
        <v>3282.9969999999998</v>
      </c>
      <c r="AX372" s="43">
        <v>3330.9389999999999</v>
      </c>
      <c r="AY372" s="43">
        <v>3436.3130000000001</v>
      </c>
      <c r="AZ372" s="43">
        <v>3549.576</v>
      </c>
      <c r="BA372">
        <v>2019</v>
      </c>
    </row>
    <row r="373" spans="1:53" hidden="1">
      <c r="A373" t="s">
        <v>93</v>
      </c>
      <c r="B373" t="s">
        <v>188</v>
      </c>
      <c r="C373" t="s">
        <v>187</v>
      </c>
      <c r="E373" t="s">
        <v>184</v>
      </c>
      <c r="F373" t="s">
        <v>152</v>
      </c>
      <c r="G373" t="s">
        <v>152</v>
      </c>
      <c r="H373" t="s">
        <v>152</v>
      </c>
      <c r="I373" t="s">
        <v>152</v>
      </c>
      <c r="J373" t="s">
        <v>152</v>
      </c>
      <c r="K373" t="s">
        <v>152</v>
      </c>
      <c r="L373" t="s">
        <v>152</v>
      </c>
      <c r="M373" t="s">
        <v>152</v>
      </c>
      <c r="N373" t="s">
        <v>152</v>
      </c>
      <c r="O373" t="s">
        <v>152</v>
      </c>
      <c r="P373" t="s">
        <v>152</v>
      </c>
      <c r="Q373" t="s">
        <v>152</v>
      </c>
      <c r="R373" t="s">
        <v>152</v>
      </c>
      <c r="S373" t="s">
        <v>152</v>
      </c>
      <c r="T373" t="s">
        <v>152</v>
      </c>
      <c r="U373" t="s">
        <v>152</v>
      </c>
      <c r="V373" t="s">
        <v>152</v>
      </c>
      <c r="W373" t="s">
        <v>152</v>
      </c>
      <c r="X373" t="s">
        <v>152</v>
      </c>
      <c r="Y373" t="s">
        <v>152</v>
      </c>
      <c r="Z373">
        <v>2E-3</v>
      </c>
      <c r="AA373">
        <v>3.0000000000000001E-3</v>
      </c>
      <c r="AB373">
        <v>2E-3</v>
      </c>
      <c r="AC373">
        <v>2E-3</v>
      </c>
      <c r="AD373">
        <v>2E-3</v>
      </c>
      <c r="AE373">
        <v>2E-3</v>
      </c>
      <c r="AF373">
        <v>2E-3</v>
      </c>
      <c r="AG373">
        <v>2E-3</v>
      </c>
      <c r="AH373">
        <v>2E-3</v>
      </c>
      <c r="AI373">
        <v>2E-3</v>
      </c>
      <c r="AJ373">
        <v>2E-3</v>
      </c>
      <c r="AK373">
        <v>2E-3</v>
      </c>
      <c r="AL373">
        <v>3.0000000000000001E-3</v>
      </c>
      <c r="AM373">
        <v>3.0000000000000001E-3</v>
      </c>
      <c r="AN373">
        <v>3.0000000000000001E-3</v>
      </c>
      <c r="AO373">
        <v>3.0000000000000001E-3</v>
      </c>
      <c r="AP373">
        <v>3.0000000000000001E-3</v>
      </c>
      <c r="AQ373">
        <v>3.0000000000000001E-3</v>
      </c>
      <c r="AR373" s="2">
        <v>3.0000000000000001E-3</v>
      </c>
      <c r="AS373" s="2">
        <v>4.0000000000000001E-3</v>
      </c>
      <c r="AT373" s="2">
        <v>3.0000000000000001E-3</v>
      </c>
      <c r="AU373" s="2">
        <v>3.0000000000000001E-3</v>
      </c>
      <c r="AV373">
        <v>3.0000000000000001E-3</v>
      </c>
      <c r="AW373">
        <v>3.0000000000000001E-3</v>
      </c>
      <c r="AX373">
        <v>3.0000000000000001E-3</v>
      </c>
      <c r="AY373">
        <v>3.0000000000000001E-3</v>
      </c>
      <c r="AZ373">
        <v>3.0000000000000001E-3</v>
      </c>
      <c r="BA373">
        <v>2019</v>
      </c>
    </row>
    <row r="374" spans="1:53" hidden="1">
      <c r="A374" t="s">
        <v>93</v>
      </c>
      <c r="B374" t="s">
        <v>186</v>
      </c>
      <c r="C374" t="s">
        <v>185</v>
      </c>
      <c r="E374" t="s">
        <v>184</v>
      </c>
      <c r="F374" t="s">
        <v>152</v>
      </c>
      <c r="G374" t="s">
        <v>152</v>
      </c>
      <c r="H374" t="s">
        <v>152</v>
      </c>
      <c r="I374" t="s">
        <v>152</v>
      </c>
      <c r="J374" t="s">
        <v>152</v>
      </c>
      <c r="K374" t="s">
        <v>152</v>
      </c>
      <c r="L374" t="s">
        <v>152</v>
      </c>
      <c r="M374" t="s">
        <v>152</v>
      </c>
      <c r="N374" t="s">
        <v>152</v>
      </c>
      <c r="O374" t="s">
        <v>152</v>
      </c>
      <c r="P374" t="s">
        <v>152</v>
      </c>
      <c r="Q374" t="s">
        <v>152</v>
      </c>
      <c r="R374" t="s">
        <v>152</v>
      </c>
      <c r="S374" t="s">
        <v>152</v>
      </c>
      <c r="T374" t="s">
        <v>152</v>
      </c>
      <c r="U374" t="s">
        <v>152</v>
      </c>
      <c r="V374" t="s">
        <v>152</v>
      </c>
      <c r="W374" t="s">
        <v>152</v>
      </c>
      <c r="X374" t="s">
        <v>152</v>
      </c>
      <c r="Y374" t="s">
        <v>152</v>
      </c>
      <c r="Z374">
        <v>0.32800000000000001</v>
      </c>
      <c r="AA374">
        <v>0.35799999999999998</v>
      </c>
      <c r="AB374">
        <v>0.372</v>
      </c>
      <c r="AC374">
        <v>0.38900000000000001</v>
      </c>
      <c r="AD374">
        <v>0.33900000000000002</v>
      </c>
      <c r="AE374">
        <v>0.33500000000000002</v>
      </c>
      <c r="AF374">
        <v>0.33300000000000002</v>
      </c>
      <c r="AG374">
        <v>0.35199999999999998</v>
      </c>
      <c r="AH374">
        <v>0.37</v>
      </c>
      <c r="AI374">
        <v>0.375</v>
      </c>
      <c r="AJ374">
        <v>0.41</v>
      </c>
      <c r="AK374">
        <v>0.45500000000000002</v>
      </c>
      <c r="AL374">
        <v>0.437</v>
      </c>
      <c r="AM374">
        <v>0.48699999999999999</v>
      </c>
      <c r="AN374">
        <v>0.45300000000000001</v>
      </c>
      <c r="AO374">
        <v>0.45800000000000002</v>
      </c>
      <c r="AP374">
        <v>0.432</v>
      </c>
      <c r="AQ374">
        <v>0.40899999999999997</v>
      </c>
      <c r="AR374" s="2">
        <v>0.39400000000000002</v>
      </c>
      <c r="AS374" s="2">
        <v>0.42099999999999999</v>
      </c>
      <c r="AT374" s="2">
        <v>0.40200000000000002</v>
      </c>
      <c r="AU374" s="2">
        <v>0.40699999999999997</v>
      </c>
      <c r="AV374">
        <v>0.40500000000000003</v>
      </c>
      <c r="AW374">
        <v>0.40899999999999997</v>
      </c>
      <c r="AX374">
        <v>0.41599999999999998</v>
      </c>
      <c r="AY374">
        <v>0.42299999999999999</v>
      </c>
      <c r="AZ374">
        <v>0.43099999999999999</v>
      </c>
      <c r="BA374">
        <v>2019</v>
      </c>
    </row>
    <row r="375" spans="1:53" hidden="1">
      <c r="A375" t="s">
        <v>93</v>
      </c>
      <c r="B375" t="s">
        <v>183</v>
      </c>
      <c r="C375" t="s">
        <v>144</v>
      </c>
      <c r="E375" t="s">
        <v>217</v>
      </c>
      <c r="F375" t="s">
        <v>152</v>
      </c>
      <c r="G375" t="s">
        <v>152</v>
      </c>
      <c r="H375" t="s">
        <v>152</v>
      </c>
      <c r="I375" t="s">
        <v>152</v>
      </c>
      <c r="J375" t="s">
        <v>152</v>
      </c>
      <c r="K375" t="s">
        <v>152</v>
      </c>
      <c r="L375" t="s">
        <v>152</v>
      </c>
      <c r="M375" t="s">
        <v>152</v>
      </c>
      <c r="N375" t="s">
        <v>152</v>
      </c>
      <c r="O375" t="s">
        <v>152</v>
      </c>
      <c r="P375" t="s">
        <v>152</v>
      </c>
      <c r="Q375" t="s">
        <v>152</v>
      </c>
      <c r="R375" t="s">
        <v>152</v>
      </c>
      <c r="S375" t="s">
        <v>152</v>
      </c>
      <c r="T375" t="s">
        <v>152</v>
      </c>
      <c r="U375" t="s">
        <v>152</v>
      </c>
      <c r="V375" t="s">
        <v>152</v>
      </c>
      <c r="W375" t="s">
        <v>152</v>
      </c>
      <c r="X375" t="s">
        <v>152</v>
      </c>
      <c r="Y375" t="s">
        <v>152</v>
      </c>
      <c r="Z375">
        <v>33.470999999999997</v>
      </c>
      <c r="AA375">
        <v>30.161999999999999</v>
      </c>
      <c r="AB375">
        <v>27.873000000000001</v>
      </c>
      <c r="AC375">
        <v>22.274000000000001</v>
      </c>
      <c r="AD375">
        <v>17.071999999999999</v>
      </c>
      <c r="AE375">
        <v>15.779</v>
      </c>
      <c r="AF375">
        <v>12.125</v>
      </c>
      <c r="AG375">
        <v>18.652000000000001</v>
      </c>
      <c r="AH375">
        <v>31.312000000000001</v>
      </c>
      <c r="AI375">
        <v>48.847999999999999</v>
      </c>
      <c r="AJ375">
        <v>42.698999999999998</v>
      </c>
      <c r="AK375">
        <v>69.497</v>
      </c>
      <c r="AL375">
        <v>60.667999999999999</v>
      </c>
      <c r="AM375">
        <v>41.765999999999998</v>
      </c>
      <c r="AN375">
        <v>43.122</v>
      </c>
      <c r="AO375">
        <v>36.825000000000003</v>
      </c>
      <c r="AP375">
        <v>39.578000000000003</v>
      </c>
      <c r="AQ375">
        <v>34.270000000000003</v>
      </c>
      <c r="AR375" s="2">
        <v>34.314999999999998</v>
      </c>
      <c r="AS375" s="2">
        <v>25.608000000000001</v>
      </c>
      <c r="AT375" s="2">
        <v>17.344000000000001</v>
      </c>
      <c r="AU375" s="2">
        <v>18.876000000000001</v>
      </c>
      <c r="AV375">
        <v>35.197000000000003</v>
      </c>
      <c r="AW375">
        <v>30.788</v>
      </c>
      <c r="AX375">
        <v>32.362000000000002</v>
      </c>
      <c r="AY375">
        <v>33.776000000000003</v>
      </c>
      <c r="AZ375">
        <v>35.250999999999998</v>
      </c>
      <c r="BA375">
        <v>2019</v>
      </c>
    </row>
    <row r="376" spans="1:53" hidden="1">
      <c r="A376" t="s">
        <v>93</v>
      </c>
      <c r="B376" t="s">
        <v>181</v>
      </c>
      <c r="C376" t="s">
        <v>144</v>
      </c>
    </row>
    <row r="377" spans="1:53" hidden="1">
      <c r="A377" t="s">
        <v>93</v>
      </c>
      <c r="B377" t="s">
        <v>180</v>
      </c>
      <c r="C377" t="s">
        <v>178</v>
      </c>
      <c r="E377" t="s">
        <v>216</v>
      </c>
      <c r="F377" t="s">
        <v>152</v>
      </c>
      <c r="G377" t="s">
        <v>152</v>
      </c>
      <c r="H377" t="s">
        <v>152</v>
      </c>
      <c r="I377" t="s">
        <v>152</v>
      </c>
      <c r="J377" t="s">
        <v>152</v>
      </c>
      <c r="K377" t="s">
        <v>152</v>
      </c>
      <c r="L377" t="s">
        <v>152</v>
      </c>
      <c r="M377" t="s">
        <v>152</v>
      </c>
      <c r="N377" t="s">
        <v>152</v>
      </c>
      <c r="O377" t="s">
        <v>152</v>
      </c>
      <c r="P377" t="s">
        <v>152</v>
      </c>
      <c r="Q377" t="s">
        <v>152</v>
      </c>
      <c r="R377" t="s">
        <v>152</v>
      </c>
      <c r="S377" t="s">
        <v>152</v>
      </c>
      <c r="T377" t="s">
        <v>152</v>
      </c>
      <c r="U377" t="s">
        <v>152</v>
      </c>
      <c r="V377" t="s">
        <v>152</v>
      </c>
      <c r="W377" t="s">
        <v>152</v>
      </c>
      <c r="X377" t="s">
        <v>152</v>
      </c>
      <c r="Y377" t="s">
        <v>152</v>
      </c>
      <c r="Z377">
        <v>45.362000000000002</v>
      </c>
      <c r="AA377">
        <v>46.99</v>
      </c>
      <c r="AB377">
        <v>48.911000000000001</v>
      </c>
      <c r="AC377">
        <v>52.832000000000001</v>
      </c>
      <c r="AD377">
        <v>54</v>
      </c>
      <c r="AE377">
        <v>54.87</v>
      </c>
      <c r="AF377">
        <v>57.741</v>
      </c>
      <c r="AG377">
        <v>62.728999999999999</v>
      </c>
      <c r="AH377">
        <v>67.388000000000005</v>
      </c>
      <c r="AI377">
        <v>67.247</v>
      </c>
      <c r="AJ377">
        <v>70.728999999999999</v>
      </c>
      <c r="AK377">
        <v>80.046999999999997</v>
      </c>
      <c r="AL377">
        <v>88.8</v>
      </c>
      <c r="AM377">
        <v>97.191999999999993</v>
      </c>
      <c r="AN377">
        <v>98.016999999999996</v>
      </c>
      <c r="AO377">
        <v>98.65</v>
      </c>
      <c r="AP377">
        <v>97.2</v>
      </c>
      <c r="AQ377">
        <v>97.707999999999998</v>
      </c>
      <c r="AR377" s="2">
        <v>99.95</v>
      </c>
      <c r="AS377" s="2">
        <v>100.842</v>
      </c>
      <c r="AT377" s="2">
        <v>101.333</v>
      </c>
      <c r="AU377" s="2">
        <v>102.95</v>
      </c>
      <c r="AV377">
        <v>105.524</v>
      </c>
      <c r="AW377">
        <v>108.426</v>
      </c>
      <c r="AX377">
        <v>110.866</v>
      </c>
      <c r="AY377">
        <v>113.083</v>
      </c>
      <c r="AZ377">
        <v>115.345</v>
      </c>
      <c r="BA377">
        <v>2020</v>
      </c>
    </row>
    <row r="378" spans="1:53" hidden="1">
      <c r="A378" t="s">
        <v>93</v>
      </c>
      <c r="B378" t="s">
        <v>180</v>
      </c>
      <c r="C378" t="s">
        <v>170</v>
      </c>
      <c r="E378" t="s">
        <v>179</v>
      </c>
      <c r="F378" t="s">
        <v>152</v>
      </c>
      <c r="G378" t="s">
        <v>152</v>
      </c>
      <c r="H378" t="s">
        <v>152</v>
      </c>
      <c r="I378" t="s">
        <v>152</v>
      </c>
      <c r="J378" t="s">
        <v>152</v>
      </c>
      <c r="K378" t="s">
        <v>152</v>
      </c>
      <c r="L378" t="s">
        <v>152</v>
      </c>
      <c r="M378" t="s">
        <v>152</v>
      </c>
      <c r="N378" t="s">
        <v>152</v>
      </c>
      <c r="O378" t="s">
        <v>152</v>
      </c>
      <c r="P378" t="s">
        <v>152</v>
      </c>
      <c r="Q378" t="s">
        <v>152</v>
      </c>
      <c r="R378" t="s">
        <v>152</v>
      </c>
      <c r="S378" t="s">
        <v>152</v>
      </c>
      <c r="T378" t="s">
        <v>152</v>
      </c>
      <c r="U378" t="s">
        <v>152</v>
      </c>
      <c r="V378" t="s">
        <v>152</v>
      </c>
      <c r="W378" t="s">
        <v>152</v>
      </c>
      <c r="X378" t="s">
        <v>152</v>
      </c>
      <c r="Y378" t="s">
        <v>152</v>
      </c>
      <c r="Z378" t="s">
        <v>152</v>
      </c>
      <c r="AA378">
        <v>3.589</v>
      </c>
      <c r="AB378">
        <v>4.0869999999999997</v>
      </c>
      <c r="AC378">
        <v>8.0169999999999995</v>
      </c>
      <c r="AD378">
        <v>2.21</v>
      </c>
      <c r="AE378">
        <v>1.6120000000000001</v>
      </c>
      <c r="AF378">
        <v>5.2320000000000002</v>
      </c>
      <c r="AG378">
        <v>8.6389999999999993</v>
      </c>
      <c r="AH378">
        <v>7.4269999999999996</v>
      </c>
      <c r="AI378">
        <v>-0.20899999999999999</v>
      </c>
      <c r="AJ378">
        <v>5.1779999999999999</v>
      </c>
      <c r="AK378">
        <v>13.173999999999999</v>
      </c>
      <c r="AL378">
        <v>10.935</v>
      </c>
      <c r="AM378">
        <v>9.4510000000000005</v>
      </c>
      <c r="AN378">
        <v>0.84899999999999998</v>
      </c>
      <c r="AO378">
        <v>0.64600000000000002</v>
      </c>
      <c r="AP378">
        <v>-1.47</v>
      </c>
      <c r="AQ378">
        <v>0.52300000000000002</v>
      </c>
      <c r="AR378" s="2">
        <v>2.294</v>
      </c>
      <c r="AS378" s="2">
        <v>0.89200000000000002</v>
      </c>
      <c r="AT378" s="2">
        <v>0.48799999999999999</v>
      </c>
      <c r="AU378" s="2">
        <v>1.5960000000000001</v>
      </c>
      <c r="AV378">
        <v>2.5</v>
      </c>
      <c r="AW378">
        <v>2.75</v>
      </c>
      <c r="AX378">
        <v>2.25</v>
      </c>
      <c r="AY378">
        <v>2</v>
      </c>
      <c r="AZ378">
        <v>2</v>
      </c>
      <c r="BA378">
        <v>2020</v>
      </c>
    </row>
    <row r="379" spans="1:53" hidden="1">
      <c r="A379" t="s">
        <v>93</v>
      </c>
      <c r="B379" t="s">
        <v>176</v>
      </c>
      <c r="C379" t="s">
        <v>178</v>
      </c>
      <c r="E379" t="s">
        <v>216</v>
      </c>
      <c r="F379" t="s">
        <v>152</v>
      </c>
      <c r="G379" t="s">
        <v>152</v>
      </c>
      <c r="H379" t="s">
        <v>152</v>
      </c>
      <c r="I379" t="s">
        <v>152</v>
      </c>
      <c r="J379" t="s">
        <v>152</v>
      </c>
      <c r="K379" t="s">
        <v>152</v>
      </c>
      <c r="L379" t="s">
        <v>152</v>
      </c>
      <c r="M379" t="s">
        <v>152</v>
      </c>
      <c r="N379" t="s">
        <v>152</v>
      </c>
      <c r="O379" t="s">
        <v>152</v>
      </c>
      <c r="P379" t="s">
        <v>152</v>
      </c>
      <c r="Q379" t="s">
        <v>152</v>
      </c>
      <c r="R379" t="s">
        <v>152</v>
      </c>
      <c r="S379" t="s">
        <v>152</v>
      </c>
      <c r="T379" t="s">
        <v>152</v>
      </c>
      <c r="U379" t="s">
        <v>152</v>
      </c>
      <c r="V379" t="s">
        <v>152</v>
      </c>
      <c r="W379" t="s">
        <v>152</v>
      </c>
      <c r="X379" t="s">
        <v>152</v>
      </c>
      <c r="Y379" t="s">
        <v>152</v>
      </c>
      <c r="Z379">
        <v>45.860999999999997</v>
      </c>
      <c r="AA379">
        <v>48.627000000000002</v>
      </c>
      <c r="AB379">
        <v>51.375999999999998</v>
      </c>
      <c r="AC379">
        <v>54.192</v>
      </c>
      <c r="AD379">
        <v>55.564</v>
      </c>
      <c r="AE379">
        <v>56.137</v>
      </c>
      <c r="AF379">
        <v>59.866999999999997</v>
      </c>
      <c r="AG379">
        <v>64.457999999999998</v>
      </c>
      <c r="AH379">
        <v>68.474000000000004</v>
      </c>
      <c r="AI379">
        <v>69.144000000000005</v>
      </c>
      <c r="AJ379">
        <v>74.691000000000003</v>
      </c>
      <c r="AK379">
        <v>86.262</v>
      </c>
      <c r="AL379">
        <v>94.2</v>
      </c>
      <c r="AM379">
        <v>98</v>
      </c>
      <c r="AN379">
        <v>98.3</v>
      </c>
      <c r="AO379">
        <v>97.7</v>
      </c>
      <c r="AP379">
        <v>97.7</v>
      </c>
      <c r="AQ379">
        <v>98.3</v>
      </c>
      <c r="AR379" s="2">
        <v>100.4</v>
      </c>
      <c r="AS379" s="2">
        <v>100.7</v>
      </c>
      <c r="AT379" s="2">
        <v>101.9</v>
      </c>
      <c r="AU379" s="2">
        <v>103.938</v>
      </c>
      <c r="AV379">
        <v>107.056</v>
      </c>
      <c r="AW379">
        <v>109.733</v>
      </c>
      <c r="AX379">
        <v>111.92700000000001</v>
      </c>
      <c r="AY379">
        <v>114.166</v>
      </c>
      <c r="AZ379">
        <v>116.449</v>
      </c>
      <c r="BA379">
        <v>2020</v>
      </c>
    </row>
    <row r="380" spans="1:53" hidden="1">
      <c r="A380" t="s">
        <v>93</v>
      </c>
      <c r="B380" t="s">
        <v>176</v>
      </c>
      <c r="C380" t="s">
        <v>170</v>
      </c>
      <c r="E380" t="s">
        <v>175</v>
      </c>
      <c r="F380" t="s">
        <v>152</v>
      </c>
      <c r="G380" t="s">
        <v>152</v>
      </c>
      <c r="H380" t="s">
        <v>152</v>
      </c>
      <c r="I380" t="s">
        <v>152</v>
      </c>
      <c r="J380" t="s">
        <v>152</v>
      </c>
      <c r="K380" t="s">
        <v>152</v>
      </c>
      <c r="L380" t="s">
        <v>152</v>
      </c>
      <c r="M380" t="s">
        <v>152</v>
      </c>
      <c r="N380" t="s">
        <v>152</v>
      </c>
      <c r="O380" t="s">
        <v>152</v>
      </c>
      <c r="P380" t="s">
        <v>152</v>
      </c>
      <c r="Q380" t="s">
        <v>152</v>
      </c>
      <c r="R380" t="s">
        <v>152</v>
      </c>
      <c r="S380" t="s">
        <v>152</v>
      </c>
      <c r="T380" t="s">
        <v>152</v>
      </c>
      <c r="U380" t="s">
        <v>152</v>
      </c>
      <c r="V380" t="s">
        <v>152</v>
      </c>
      <c r="W380" t="s">
        <v>152</v>
      </c>
      <c r="X380" t="s">
        <v>152</v>
      </c>
      <c r="Y380" t="s">
        <v>152</v>
      </c>
      <c r="Z380" t="s">
        <v>152</v>
      </c>
      <c r="AA380">
        <v>6.03</v>
      </c>
      <c r="AB380">
        <v>5.6539999999999999</v>
      </c>
      <c r="AC380">
        <v>5.48</v>
      </c>
      <c r="AD380">
        <v>2.532</v>
      </c>
      <c r="AE380">
        <v>1.0329999999999999</v>
      </c>
      <c r="AF380">
        <v>6.6440000000000001</v>
      </c>
      <c r="AG380">
        <v>7.6680000000000001</v>
      </c>
      <c r="AH380">
        <v>6.2309999999999999</v>
      </c>
      <c r="AI380">
        <v>0.97799999999999998</v>
      </c>
      <c r="AJ380">
        <v>8.0220000000000002</v>
      </c>
      <c r="AK380">
        <v>15.493</v>
      </c>
      <c r="AL380">
        <v>9.202</v>
      </c>
      <c r="AM380">
        <v>4.0339999999999998</v>
      </c>
      <c r="AN380">
        <v>0.30599999999999999</v>
      </c>
      <c r="AO380">
        <v>-0.61</v>
      </c>
      <c r="AP380">
        <v>0</v>
      </c>
      <c r="AQ380">
        <v>0.61399999999999999</v>
      </c>
      <c r="AR380" s="2">
        <v>2.1360000000000001</v>
      </c>
      <c r="AS380" s="2">
        <v>0.29899999999999999</v>
      </c>
      <c r="AT380" s="2">
        <v>1.1919999999999999</v>
      </c>
      <c r="AU380" s="2">
        <v>2</v>
      </c>
      <c r="AV380">
        <v>3</v>
      </c>
      <c r="AW380">
        <v>2.5</v>
      </c>
      <c r="AX380">
        <v>2</v>
      </c>
      <c r="AY380">
        <v>2</v>
      </c>
      <c r="AZ380">
        <v>2</v>
      </c>
      <c r="BA380">
        <v>2020</v>
      </c>
    </row>
    <row r="381" spans="1:53" hidden="1">
      <c r="A381" t="s">
        <v>93</v>
      </c>
      <c r="B381" t="s">
        <v>174</v>
      </c>
      <c r="C381" t="s">
        <v>170</v>
      </c>
    </row>
    <row r="382" spans="1:53" hidden="1">
      <c r="A382" t="s">
        <v>93</v>
      </c>
      <c r="B382" t="s">
        <v>173</v>
      </c>
      <c r="C382" t="s">
        <v>170</v>
      </c>
    </row>
    <row r="383" spans="1:53" hidden="1">
      <c r="A383" t="s">
        <v>93</v>
      </c>
      <c r="B383" t="s">
        <v>172</v>
      </c>
      <c r="C383" t="s">
        <v>170</v>
      </c>
    </row>
    <row r="384" spans="1:53" hidden="1">
      <c r="A384" t="s">
        <v>93</v>
      </c>
      <c r="B384" t="s">
        <v>171</v>
      </c>
      <c r="C384" t="s">
        <v>170</v>
      </c>
    </row>
    <row r="385" spans="1:53" hidden="1">
      <c r="A385" t="s">
        <v>93</v>
      </c>
      <c r="B385" t="s">
        <v>169</v>
      </c>
      <c r="C385" t="s">
        <v>168</v>
      </c>
    </row>
    <row r="386" spans="1:53" hidden="1">
      <c r="A386" t="s">
        <v>93</v>
      </c>
      <c r="B386" t="s">
        <v>167</v>
      </c>
      <c r="C386" t="s">
        <v>166</v>
      </c>
      <c r="D386" t="s">
        <v>165</v>
      </c>
      <c r="E386" t="s">
        <v>215</v>
      </c>
      <c r="F386" t="s">
        <v>152</v>
      </c>
      <c r="G386" t="s">
        <v>152</v>
      </c>
      <c r="H386" t="s">
        <v>152</v>
      </c>
      <c r="I386" t="s">
        <v>152</v>
      </c>
      <c r="J386" t="s">
        <v>152</v>
      </c>
      <c r="K386" t="s">
        <v>152</v>
      </c>
      <c r="L386" t="s">
        <v>152</v>
      </c>
      <c r="M386" t="s">
        <v>152</v>
      </c>
      <c r="N386" t="s">
        <v>152</v>
      </c>
      <c r="O386" t="s">
        <v>152</v>
      </c>
      <c r="P386" t="s">
        <v>152</v>
      </c>
      <c r="Q386" t="s">
        <v>152</v>
      </c>
      <c r="R386" t="s">
        <v>152</v>
      </c>
      <c r="S386" t="s">
        <v>152</v>
      </c>
      <c r="T386" t="s">
        <v>152</v>
      </c>
      <c r="U386" t="s">
        <v>152</v>
      </c>
      <c r="V386" t="s">
        <v>152</v>
      </c>
      <c r="W386" t="s">
        <v>152</v>
      </c>
      <c r="X386" t="s">
        <v>152</v>
      </c>
      <c r="Y386">
        <v>0.82299999999999995</v>
      </c>
      <c r="Z386">
        <v>0.89700000000000002</v>
      </c>
      <c r="AA386">
        <v>0.90900000000000003</v>
      </c>
      <c r="AB386">
        <v>0.92200000000000004</v>
      </c>
      <c r="AC386">
        <v>0.93600000000000005</v>
      </c>
      <c r="AD386">
        <v>0.95199999999999996</v>
      </c>
      <c r="AE386">
        <v>0.97</v>
      </c>
      <c r="AF386">
        <v>0.98899999999999999</v>
      </c>
      <c r="AG386">
        <v>1.01</v>
      </c>
      <c r="AH386">
        <v>1.034</v>
      </c>
      <c r="AI386">
        <v>1.0640000000000001</v>
      </c>
      <c r="AJ386">
        <v>1.0940000000000001</v>
      </c>
      <c r="AK386">
        <v>1.113</v>
      </c>
      <c r="AL386">
        <v>1.133</v>
      </c>
      <c r="AM386">
        <v>1.153</v>
      </c>
      <c r="AN386">
        <v>1.1739999999999999</v>
      </c>
      <c r="AO386">
        <v>1.196</v>
      </c>
      <c r="AP386">
        <v>1.2190000000000001</v>
      </c>
      <c r="AQ386">
        <v>1.2430000000000001</v>
      </c>
      <c r="AR386" s="2">
        <v>1.268</v>
      </c>
      <c r="AS386" s="2">
        <v>1.2929999999999999</v>
      </c>
      <c r="AT386" s="2">
        <v>1.3180000000000001</v>
      </c>
      <c r="AU386" s="2">
        <v>1.3440000000000001</v>
      </c>
      <c r="AV386">
        <v>1.369</v>
      </c>
      <c r="AW386">
        <v>1.395</v>
      </c>
      <c r="AX386">
        <v>1.421</v>
      </c>
      <c r="AY386">
        <v>1.4470000000000001</v>
      </c>
      <c r="AZ386">
        <v>1.472</v>
      </c>
      <c r="BA386">
        <v>2019</v>
      </c>
    </row>
    <row r="387" spans="1:53" hidden="1">
      <c r="A387" t="s">
        <v>93</v>
      </c>
      <c r="B387" t="s">
        <v>163</v>
      </c>
      <c r="C387" t="s">
        <v>150</v>
      </c>
      <c r="D387" t="s">
        <v>147</v>
      </c>
      <c r="E387" t="s">
        <v>214</v>
      </c>
      <c r="F387" t="s">
        <v>152</v>
      </c>
      <c r="G387" t="s">
        <v>152</v>
      </c>
      <c r="H387" t="s">
        <v>152</v>
      </c>
      <c r="I387" t="s">
        <v>152</v>
      </c>
      <c r="J387" t="s">
        <v>152</v>
      </c>
      <c r="K387" t="s">
        <v>152</v>
      </c>
      <c r="L387" t="s">
        <v>152</v>
      </c>
      <c r="M387" t="s">
        <v>152</v>
      </c>
      <c r="N387" t="s">
        <v>152</v>
      </c>
      <c r="O387" t="s">
        <v>152</v>
      </c>
      <c r="P387" t="s">
        <v>152</v>
      </c>
      <c r="Q387" t="s">
        <v>152</v>
      </c>
      <c r="R387" t="s">
        <v>152</v>
      </c>
      <c r="S387" t="s">
        <v>152</v>
      </c>
      <c r="T387" t="s">
        <v>152</v>
      </c>
      <c r="U387" t="s">
        <v>152</v>
      </c>
      <c r="V387" t="s">
        <v>152</v>
      </c>
      <c r="W387" t="s">
        <v>152</v>
      </c>
      <c r="X387" t="s">
        <v>152</v>
      </c>
      <c r="Y387" t="s">
        <v>152</v>
      </c>
      <c r="Z387">
        <v>0.40100000000000002</v>
      </c>
      <c r="AA387">
        <v>0.47199999999999998</v>
      </c>
      <c r="AB387">
        <v>0.40300000000000002</v>
      </c>
      <c r="AC387">
        <v>0.35299999999999998</v>
      </c>
      <c r="AD387">
        <v>0.29399999999999998</v>
      </c>
      <c r="AE387">
        <v>0.221</v>
      </c>
      <c r="AF387">
        <v>0.45800000000000002</v>
      </c>
      <c r="AG387">
        <v>0.249</v>
      </c>
      <c r="AH387">
        <v>0.67300000000000004</v>
      </c>
      <c r="AI387">
        <v>0.76100000000000001</v>
      </c>
      <c r="AJ387">
        <v>0.89500000000000002</v>
      </c>
      <c r="AK387">
        <v>1.125</v>
      </c>
      <c r="AL387">
        <v>1.052</v>
      </c>
      <c r="AM387">
        <v>1.141</v>
      </c>
      <c r="AN387">
        <v>1.0629999999999999</v>
      </c>
      <c r="AO387">
        <v>1.0309999999999999</v>
      </c>
      <c r="AP387">
        <v>0.92600000000000005</v>
      </c>
      <c r="AQ387">
        <v>0.84799999999999998</v>
      </c>
      <c r="AR387" s="2">
        <v>0.91200000000000003</v>
      </c>
      <c r="AS387" s="2">
        <v>0.879</v>
      </c>
      <c r="AT387" s="2">
        <v>0.91</v>
      </c>
      <c r="AU387" s="2">
        <v>0.95599999999999996</v>
      </c>
      <c r="AV387">
        <v>0.97499999999999998</v>
      </c>
      <c r="AW387">
        <v>0.98799999999999999</v>
      </c>
      <c r="AX387">
        <v>0.998</v>
      </c>
      <c r="AY387">
        <v>1.02</v>
      </c>
      <c r="AZ387">
        <v>1.046</v>
      </c>
      <c r="BA387">
        <v>2019</v>
      </c>
    </row>
    <row r="388" spans="1:53" hidden="1">
      <c r="A388" t="s">
        <v>93</v>
      </c>
      <c r="B388" t="s">
        <v>163</v>
      </c>
      <c r="C388" t="s">
        <v>144</v>
      </c>
      <c r="E388" t="s">
        <v>162</v>
      </c>
      <c r="F388" t="s">
        <v>152</v>
      </c>
      <c r="G388" t="s">
        <v>152</v>
      </c>
      <c r="H388" t="s">
        <v>152</v>
      </c>
      <c r="I388" t="s">
        <v>152</v>
      </c>
      <c r="J388" t="s">
        <v>152</v>
      </c>
      <c r="K388" t="s">
        <v>152</v>
      </c>
      <c r="L388" t="s">
        <v>152</v>
      </c>
      <c r="M388" t="s">
        <v>152</v>
      </c>
      <c r="N388" t="s">
        <v>152</v>
      </c>
      <c r="O388" t="s">
        <v>152</v>
      </c>
      <c r="P388" t="s">
        <v>152</v>
      </c>
      <c r="Q388" t="s">
        <v>152</v>
      </c>
      <c r="R388" t="s">
        <v>152</v>
      </c>
      <c r="S388" t="s">
        <v>152</v>
      </c>
      <c r="T388" t="s">
        <v>152</v>
      </c>
      <c r="U388" t="s">
        <v>152</v>
      </c>
      <c r="V388" t="s">
        <v>152</v>
      </c>
      <c r="W388" t="s">
        <v>152</v>
      </c>
      <c r="X388" t="s">
        <v>152</v>
      </c>
      <c r="Y388" t="s">
        <v>152</v>
      </c>
      <c r="Z388">
        <v>109.187</v>
      </c>
      <c r="AA388">
        <v>98.897000000000006</v>
      </c>
      <c r="AB388">
        <v>85.915000000000006</v>
      </c>
      <c r="AC388">
        <v>71.887</v>
      </c>
      <c r="AD388">
        <v>66.679000000000002</v>
      </c>
      <c r="AE388">
        <v>47.841000000000001</v>
      </c>
      <c r="AF388">
        <v>100.875</v>
      </c>
      <c r="AG388">
        <v>45.895000000000003</v>
      </c>
      <c r="AH388">
        <v>103.791</v>
      </c>
      <c r="AI388">
        <v>104.66500000000001</v>
      </c>
      <c r="AJ388">
        <v>101.494</v>
      </c>
      <c r="AK388">
        <v>106.63800000000001</v>
      </c>
      <c r="AL388">
        <v>91.634</v>
      </c>
      <c r="AM388">
        <v>81.775999999999996</v>
      </c>
      <c r="AN388">
        <v>73.459999999999994</v>
      </c>
      <c r="AO388">
        <v>64.69</v>
      </c>
      <c r="AP388">
        <v>56.088999999999999</v>
      </c>
      <c r="AQ388">
        <v>53.012999999999998</v>
      </c>
      <c r="AR388" s="2">
        <v>58.484999999999999</v>
      </c>
      <c r="AS388" s="2">
        <v>43.539000000000001</v>
      </c>
      <c r="AT388" s="2">
        <v>51.228000000000002</v>
      </c>
      <c r="AU388" s="2">
        <v>56.343000000000004</v>
      </c>
      <c r="AV388">
        <v>54.7</v>
      </c>
      <c r="AW388">
        <v>52.698</v>
      </c>
      <c r="AX388">
        <v>50.728999999999999</v>
      </c>
      <c r="AY388">
        <v>48.518000000000001</v>
      </c>
      <c r="AZ388">
        <v>46.43</v>
      </c>
      <c r="BA388">
        <v>2019</v>
      </c>
    </row>
    <row r="389" spans="1:53" hidden="1">
      <c r="A389" t="s">
        <v>93</v>
      </c>
      <c r="B389" t="s">
        <v>161</v>
      </c>
      <c r="C389" t="s">
        <v>150</v>
      </c>
      <c r="D389" t="s">
        <v>147</v>
      </c>
      <c r="E389" t="s">
        <v>214</v>
      </c>
      <c r="F389" t="s">
        <v>152</v>
      </c>
      <c r="G389" t="s">
        <v>152</v>
      </c>
      <c r="H389" t="s">
        <v>152</v>
      </c>
      <c r="I389" t="s">
        <v>152</v>
      </c>
      <c r="J389" t="s">
        <v>152</v>
      </c>
      <c r="K389" t="s">
        <v>152</v>
      </c>
      <c r="L389" t="s">
        <v>152</v>
      </c>
      <c r="M389" t="s">
        <v>152</v>
      </c>
      <c r="N389" t="s">
        <v>152</v>
      </c>
      <c r="O389" t="s">
        <v>152</v>
      </c>
      <c r="P389" t="s">
        <v>152</v>
      </c>
      <c r="Q389" t="s">
        <v>152</v>
      </c>
      <c r="R389" t="s">
        <v>152</v>
      </c>
      <c r="S389" t="s">
        <v>152</v>
      </c>
      <c r="T389" t="s">
        <v>152</v>
      </c>
      <c r="U389" t="s">
        <v>152</v>
      </c>
      <c r="V389" t="s">
        <v>152</v>
      </c>
      <c r="W389" t="s">
        <v>152</v>
      </c>
      <c r="X389" t="s">
        <v>152</v>
      </c>
      <c r="Y389" t="s">
        <v>152</v>
      </c>
      <c r="Z389" t="s">
        <v>152</v>
      </c>
      <c r="AA389">
        <v>0.45700000000000002</v>
      </c>
      <c r="AB389">
        <v>0.439</v>
      </c>
      <c r="AC389">
        <v>0.39300000000000002</v>
      </c>
      <c r="AD389">
        <v>0.32700000000000001</v>
      </c>
      <c r="AE389">
        <v>0.27</v>
      </c>
      <c r="AF389">
        <v>0.27200000000000002</v>
      </c>
      <c r="AG389">
        <v>0.41199999999999998</v>
      </c>
      <c r="AH389">
        <v>0.79300000000000004</v>
      </c>
      <c r="AI389">
        <v>0.88600000000000001</v>
      </c>
      <c r="AJ389">
        <v>1.07</v>
      </c>
      <c r="AK389">
        <v>1.389</v>
      </c>
      <c r="AL389">
        <v>1.5009999999999999</v>
      </c>
      <c r="AM389">
        <v>1.3420000000000001</v>
      </c>
      <c r="AN389">
        <v>1.6060000000000001</v>
      </c>
      <c r="AO389">
        <v>1.5589999999999999</v>
      </c>
      <c r="AP389">
        <v>1.84</v>
      </c>
      <c r="AQ389">
        <v>1.385</v>
      </c>
      <c r="AR389" s="2">
        <v>1.3520000000000001</v>
      </c>
      <c r="AS389" s="2">
        <v>1.3959999999999999</v>
      </c>
      <c r="AT389" s="2">
        <v>1.319</v>
      </c>
      <c r="AU389" s="2">
        <v>1.7050000000000001</v>
      </c>
      <c r="AV389">
        <v>1.911</v>
      </c>
      <c r="AW389">
        <v>1.9059999999999999</v>
      </c>
      <c r="AX389">
        <v>1.7410000000000001</v>
      </c>
      <c r="AY389">
        <v>1.766</v>
      </c>
      <c r="AZ389">
        <v>1.835</v>
      </c>
      <c r="BA389">
        <v>2019</v>
      </c>
    </row>
    <row r="390" spans="1:53">
      <c r="A390" t="s">
        <v>93</v>
      </c>
      <c r="B390" t="s">
        <v>161</v>
      </c>
      <c r="C390" t="s">
        <v>144</v>
      </c>
      <c r="E390" t="s">
        <v>160</v>
      </c>
      <c r="F390" t="s">
        <v>152</v>
      </c>
      <c r="G390" t="s">
        <v>152</v>
      </c>
      <c r="H390" t="s">
        <v>152</v>
      </c>
      <c r="I390" t="s">
        <v>152</v>
      </c>
      <c r="J390" t="s">
        <v>152</v>
      </c>
      <c r="K390" t="s">
        <v>152</v>
      </c>
      <c r="L390" t="s">
        <v>152</v>
      </c>
      <c r="M390" t="s">
        <v>152</v>
      </c>
      <c r="N390" t="s">
        <v>152</v>
      </c>
      <c r="O390" t="s">
        <v>152</v>
      </c>
      <c r="P390" t="s">
        <v>152</v>
      </c>
      <c r="Q390" t="s">
        <v>152</v>
      </c>
      <c r="R390" t="s">
        <v>152</v>
      </c>
      <c r="S390" t="s">
        <v>152</v>
      </c>
      <c r="T390" t="s">
        <v>152</v>
      </c>
      <c r="U390" t="s">
        <v>152</v>
      </c>
      <c r="V390" t="s">
        <v>152</v>
      </c>
      <c r="W390" t="s">
        <v>152</v>
      </c>
      <c r="X390" t="s">
        <v>152</v>
      </c>
      <c r="Y390" t="s">
        <v>152</v>
      </c>
      <c r="Z390" t="s">
        <v>152</v>
      </c>
      <c r="AA390">
        <v>95.656000000000006</v>
      </c>
      <c r="AB390">
        <v>93.554000000000002</v>
      </c>
      <c r="AC390">
        <v>80.126000000000005</v>
      </c>
      <c r="AD390">
        <v>74.159000000000006</v>
      </c>
      <c r="AE390">
        <v>58.338000000000001</v>
      </c>
      <c r="AF390">
        <v>59.841999999999999</v>
      </c>
      <c r="AG390">
        <v>75.826999999999998</v>
      </c>
      <c r="AH390">
        <v>122.35299999999999</v>
      </c>
      <c r="AI390">
        <v>121.83499999999999</v>
      </c>
      <c r="AJ390">
        <v>121.28700000000001</v>
      </c>
      <c r="AK390">
        <v>131.721</v>
      </c>
      <c r="AL390">
        <v>130.74799999999999</v>
      </c>
      <c r="AM390">
        <v>96.143000000000001</v>
      </c>
      <c r="AN390">
        <v>110.989</v>
      </c>
      <c r="AO390">
        <v>97.808999999999997</v>
      </c>
      <c r="AP390">
        <v>111.495</v>
      </c>
      <c r="AQ390">
        <v>86.608000000000004</v>
      </c>
      <c r="AR390" s="2">
        <v>86.668999999999997</v>
      </c>
      <c r="AS390" s="2">
        <v>69.161000000000001</v>
      </c>
      <c r="AT390" s="2">
        <v>74.233000000000004</v>
      </c>
      <c r="AU390" s="2">
        <v>100.479</v>
      </c>
      <c r="AV390">
        <v>107.24299999999999</v>
      </c>
      <c r="AW390">
        <v>101.639</v>
      </c>
      <c r="AX390">
        <v>88.5</v>
      </c>
      <c r="AY390">
        <v>83.966999999999999</v>
      </c>
      <c r="AZ390">
        <v>81.454999999999998</v>
      </c>
      <c r="BA390">
        <v>2019</v>
      </c>
    </row>
    <row r="391" spans="1:53" hidden="1">
      <c r="A391" t="s">
        <v>93</v>
      </c>
      <c r="B391" t="s">
        <v>159</v>
      </c>
      <c r="C391" t="s">
        <v>150</v>
      </c>
      <c r="D391" t="s">
        <v>147</v>
      </c>
      <c r="E391" t="s">
        <v>214</v>
      </c>
      <c r="F391" t="s">
        <v>152</v>
      </c>
      <c r="G391" t="s">
        <v>152</v>
      </c>
      <c r="H391" t="s">
        <v>152</v>
      </c>
      <c r="I391" t="s">
        <v>152</v>
      </c>
      <c r="J391" t="s">
        <v>152</v>
      </c>
      <c r="K391" t="s">
        <v>152</v>
      </c>
      <c r="L391" t="s">
        <v>152</v>
      </c>
      <c r="M391" t="s">
        <v>152</v>
      </c>
      <c r="N391" t="s">
        <v>152</v>
      </c>
      <c r="O391" t="s">
        <v>152</v>
      </c>
      <c r="P391" t="s">
        <v>152</v>
      </c>
      <c r="Q391" t="s">
        <v>152</v>
      </c>
      <c r="R391" t="s">
        <v>152</v>
      </c>
      <c r="S391" t="s">
        <v>152</v>
      </c>
      <c r="T391" t="s">
        <v>152</v>
      </c>
      <c r="U391" t="s">
        <v>152</v>
      </c>
      <c r="V391" t="s">
        <v>152</v>
      </c>
      <c r="W391" t="s">
        <v>152</v>
      </c>
      <c r="X391" t="s">
        <v>152</v>
      </c>
      <c r="Y391" t="s">
        <v>152</v>
      </c>
      <c r="Z391" t="s">
        <v>152</v>
      </c>
      <c r="AA391">
        <v>1.4999999999999999E-2</v>
      </c>
      <c r="AB391">
        <v>-3.5999999999999997E-2</v>
      </c>
      <c r="AC391">
        <v>-0.04</v>
      </c>
      <c r="AD391">
        <v>-3.3000000000000002E-2</v>
      </c>
      <c r="AE391">
        <v>-4.9000000000000002E-2</v>
      </c>
      <c r="AF391">
        <v>0.186</v>
      </c>
      <c r="AG391">
        <v>-0.16200000000000001</v>
      </c>
      <c r="AH391">
        <v>-0.12</v>
      </c>
      <c r="AI391">
        <v>-0.125</v>
      </c>
      <c r="AJ391">
        <v>-0.17499999999999999</v>
      </c>
      <c r="AK391">
        <v>-0.26500000000000001</v>
      </c>
      <c r="AL391">
        <v>-0.44900000000000001</v>
      </c>
      <c r="AM391">
        <v>-0.20100000000000001</v>
      </c>
      <c r="AN391">
        <v>-0.54300000000000004</v>
      </c>
      <c r="AO391">
        <v>-0.52800000000000002</v>
      </c>
      <c r="AP391">
        <v>-0.91500000000000004</v>
      </c>
      <c r="AQ391">
        <v>-0.53700000000000003</v>
      </c>
      <c r="AR391" s="2">
        <v>-0.44</v>
      </c>
      <c r="AS391" s="2">
        <v>-0.51700000000000002</v>
      </c>
      <c r="AT391" s="2">
        <v>-0.40899999999999997</v>
      </c>
      <c r="AU391" s="2">
        <v>-0.749</v>
      </c>
      <c r="AV391">
        <v>-0.93600000000000005</v>
      </c>
      <c r="AW391">
        <v>-0.91800000000000004</v>
      </c>
      <c r="AX391">
        <v>-0.74299999999999999</v>
      </c>
      <c r="AY391">
        <v>-0.746</v>
      </c>
      <c r="AZ391">
        <v>-0.78900000000000003</v>
      </c>
      <c r="BA391">
        <v>2019</v>
      </c>
    </row>
    <row r="392" spans="1:53" hidden="1">
      <c r="A392" t="s">
        <v>93</v>
      </c>
      <c r="B392" t="s">
        <v>159</v>
      </c>
      <c r="C392" t="s">
        <v>144</v>
      </c>
      <c r="E392" t="s">
        <v>158</v>
      </c>
      <c r="F392" t="s">
        <v>152</v>
      </c>
      <c r="G392" t="s">
        <v>152</v>
      </c>
      <c r="H392" t="s">
        <v>152</v>
      </c>
      <c r="I392" t="s">
        <v>152</v>
      </c>
      <c r="J392" t="s">
        <v>152</v>
      </c>
      <c r="K392" t="s">
        <v>152</v>
      </c>
      <c r="L392" t="s">
        <v>152</v>
      </c>
      <c r="M392" t="s">
        <v>152</v>
      </c>
      <c r="N392" t="s">
        <v>152</v>
      </c>
      <c r="O392" t="s">
        <v>152</v>
      </c>
      <c r="P392" t="s">
        <v>152</v>
      </c>
      <c r="Q392" t="s">
        <v>152</v>
      </c>
      <c r="R392" t="s">
        <v>152</v>
      </c>
      <c r="S392" t="s">
        <v>152</v>
      </c>
      <c r="T392" t="s">
        <v>152</v>
      </c>
      <c r="U392" t="s">
        <v>152</v>
      </c>
      <c r="V392" t="s">
        <v>152</v>
      </c>
      <c r="W392" t="s">
        <v>152</v>
      </c>
      <c r="X392" t="s">
        <v>152</v>
      </c>
      <c r="Y392" t="s">
        <v>152</v>
      </c>
      <c r="Z392" t="s">
        <v>152</v>
      </c>
      <c r="AA392">
        <v>3.242</v>
      </c>
      <c r="AB392">
        <v>-7.6390000000000002</v>
      </c>
      <c r="AC392">
        <v>-8.2390000000000008</v>
      </c>
      <c r="AD392">
        <v>-7.48</v>
      </c>
      <c r="AE392">
        <v>-10.497</v>
      </c>
      <c r="AF392">
        <v>41.033000000000001</v>
      </c>
      <c r="AG392">
        <v>-29.931999999999999</v>
      </c>
      <c r="AH392">
        <v>-18.562000000000001</v>
      </c>
      <c r="AI392">
        <v>-17.170000000000002</v>
      </c>
      <c r="AJ392">
        <v>-19.792999999999999</v>
      </c>
      <c r="AK392">
        <v>-25.084</v>
      </c>
      <c r="AL392">
        <v>-39.115000000000002</v>
      </c>
      <c r="AM392">
        <v>-14.367000000000001</v>
      </c>
      <c r="AN392">
        <v>-37.527999999999999</v>
      </c>
      <c r="AO392">
        <v>-33.119</v>
      </c>
      <c r="AP392">
        <v>-55.405999999999999</v>
      </c>
      <c r="AQ392">
        <v>-33.594000000000001</v>
      </c>
      <c r="AR392" s="2">
        <v>-28.184000000000001</v>
      </c>
      <c r="AS392" s="2">
        <v>-25.623000000000001</v>
      </c>
      <c r="AT392" s="2">
        <v>-23.004999999999999</v>
      </c>
      <c r="AU392" s="2">
        <v>-44.137</v>
      </c>
      <c r="AV392">
        <v>-52.542999999999999</v>
      </c>
      <c r="AW392">
        <v>-48.941000000000003</v>
      </c>
      <c r="AX392">
        <v>-37.771000000000001</v>
      </c>
      <c r="AY392">
        <v>-35.450000000000003</v>
      </c>
      <c r="AZ392">
        <v>-35.024999999999999</v>
      </c>
      <c r="BA392">
        <v>2019</v>
      </c>
    </row>
    <row r="393" spans="1:53" hidden="1">
      <c r="A393" t="s">
        <v>93</v>
      </c>
      <c r="B393" t="s">
        <v>157</v>
      </c>
      <c r="C393" t="s">
        <v>150</v>
      </c>
      <c r="D393" t="s">
        <v>147</v>
      </c>
      <c r="E393" t="s">
        <v>214</v>
      </c>
      <c r="F393" t="s">
        <v>152</v>
      </c>
      <c r="G393" t="s">
        <v>152</v>
      </c>
      <c r="H393" t="s">
        <v>152</v>
      </c>
      <c r="I393" t="s">
        <v>152</v>
      </c>
      <c r="J393" t="s">
        <v>152</v>
      </c>
      <c r="K393" t="s">
        <v>152</v>
      </c>
      <c r="L393" t="s">
        <v>152</v>
      </c>
      <c r="M393" t="s">
        <v>152</v>
      </c>
      <c r="N393" t="s">
        <v>152</v>
      </c>
      <c r="O393" t="s">
        <v>152</v>
      </c>
      <c r="P393" t="s">
        <v>152</v>
      </c>
      <c r="Q393" t="s">
        <v>152</v>
      </c>
      <c r="R393" t="s">
        <v>152</v>
      </c>
      <c r="S393" t="s">
        <v>152</v>
      </c>
      <c r="T393" t="s">
        <v>152</v>
      </c>
      <c r="U393" t="s">
        <v>152</v>
      </c>
      <c r="V393" t="s">
        <v>152</v>
      </c>
      <c r="W393" t="s">
        <v>152</v>
      </c>
      <c r="X393" t="s">
        <v>152</v>
      </c>
      <c r="Y393" t="s">
        <v>152</v>
      </c>
      <c r="Z393" t="s">
        <v>152</v>
      </c>
      <c r="AA393" t="s">
        <v>152</v>
      </c>
      <c r="AB393">
        <v>-3.5999999999999997E-2</v>
      </c>
      <c r="AC393">
        <v>-0.04</v>
      </c>
      <c r="AD393">
        <v>-3.3000000000000002E-2</v>
      </c>
      <c r="AE393">
        <v>-4.9000000000000002E-2</v>
      </c>
      <c r="AF393">
        <v>0.186</v>
      </c>
      <c r="AG393">
        <v>-0.16200000000000001</v>
      </c>
      <c r="AH393">
        <v>-0.12</v>
      </c>
      <c r="AI393">
        <v>-0.125</v>
      </c>
      <c r="AJ393">
        <v>-0.17499999999999999</v>
      </c>
      <c r="AK393">
        <v>-0.26500000000000001</v>
      </c>
      <c r="AL393">
        <v>-0.44900000000000001</v>
      </c>
      <c r="AM393">
        <v>-0.20100000000000001</v>
      </c>
      <c r="AN393">
        <v>-0.54300000000000004</v>
      </c>
      <c r="AO393">
        <v>-0.52800000000000002</v>
      </c>
      <c r="AP393">
        <v>-0.91500000000000004</v>
      </c>
      <c r="AQ393">
        <v>-0.53600000000000003</v>
      </c>
      <c r="AR393" s="2">
        <v>-0.438</v>
      </c>
      <c r="AS393" s="2">
        <v>-0.51400000000000001</v>
      </c>
      <c r="AT393" s="2">
        <v>-0.40699999999999997</v>
      </c>
      <c r="AU393" s="2">
        <v>-0.74399999999999999</v>
      </c>
      <c r="AV393">
        <v>-0.93</v>
      </c>
      <c r="AW393">
        <v>-0.91100000000000003</v>
      </c>
      <c r="AX393">
        <v>-0.73499999999999999</v>
      </c>
      <c r="AY393">
        <v>-0.73599999999999999</v>
      </c>
      <c r="AZ393">
        <v>-0.77800000000000002</v>
      </c>
      <c r="BA393">
        <v>2019</v>
      </c>
    </row>
    <row r="394" spans="1:53" hidden="1">
      <c r="A394" t="s">
        <v>93</v>
      </c>
      <c r="B394" t="s">
        <v>157</v>
      </c>
      <c r="C394" t="s">
        <v>144</v>
      </c>
      <c r="E394" t="s">
        <v>156</v>
      </c>
      <c r="F394" t="s">
        <v>152</v>
      </c>
      <c r="G394" t="s">
        <v>152</v>
      </c>
      <c r="H394" t="s">
        <v>152</v>
      </c>
      <c r="I394" t="s">
        <v>152</v>
      </c>
      <c r="J394" t="s">
        <v>152</v>
      </c>
      <c r="K394" t="s">
        <v>152</v>
      </c>
      <c r="L394" t="s">
        <v>152</v>
      </c>
      <c r="M394" t="s">
        <v>152</v>
      </c>
      <c r="N394" t="s">
        <v>152</v>
      </c>
      <c r="O394" t="s">
        <v>152</v>
      </c>
      <c r="P394" t="s">
        <v>152</v>
      </c>
      <c r="Q394" t="s">
        <v>152</v>
      </c>
      <c r="R394" t="s">
        <v>152</v>
      </c>
      <c r="S394" t="s">
        <v>152</v>
      </c>
      <c r="T394" t="s">
        <v>152</v>
      </c>
      <c r="U394" t="s">
        <v>152</v>
      </c>
      <c r="V394" t="s">
        <v>152</v>
      </c>
      <c r="W394" t="s">
        <v>152</v>
      </c>
      <c r="X394" t="s">
        <v>152</v>
      </c>
      <c r="Y394" t="s">
        <v>152</v>
      </c>
      <c r="Z394" t="s">
        <v>152</v>
      </c>
      <c r="AA394" t="s">
        <v>152</v>
      </c>
      <c r="AB394">
        <v>-7.6390000000000002</v>
      </c>
      <c r="AC394">
        <v>-8.2390000000000008</v>
      </c>
      <c r="AD394">
        <v>-7.48</v>
      </c>
      <c r="AE394">
        <v>-10.497</v>
      </c>
      <c r="AF394">
        <v>41.033000000000001</v>
      </c>
      <c r="AG394">
        <v>-29.931999999999999</v>
      </c>
      <c r="AH394">
        <v>-18.562000000000001</v>
      </c>
      <c r="AI394">
        <v>-17.170000000000002</v>
      </c>
      <c r="AJ394">
        <v>-19.792999999999999</v>
      </c>
      <c r="AK394">
        <v>-25.084</v>
      </c>
      <c r="AL394">
        <v>-39.115000000000002</v>
      </c>
      <c r="AM394">
        <v>-14.367000000000001</v>
      </c>
      <c r="AN394">
        <v>-37.527999999999999</v>
      </c>
      <c r="AO394">
        <v>-33.119</v>
      </c>
      <c r="AP394">
        <v>-55.405999999999999</v>
      </c>
      <c r="AQ394">
        <v>-33.521999999999998</v>
      </c>
      <c r="AR394" s="2">
        <v>-28.05</v>
      </c>
      <c r="AS394" s="2">
        <v>-25.454000000000001</v>
      </c>
      <c r="AT394" s="2">
        <v>-22.908999999999999</v>
      </c>
      <c r="AU394" s="2">
        <v>-43.85</v>
      </c>
      <c r="AV394">
        <v>-52.210999999999999</v>
      </c>
      <c r="AW394">
        <v>-48.564999999999998</v>
      </c>
      <c r="AX394">
        <v>-37.35</v>
      </c>
      <c r="AY394">
        <v>-34.994</v>
      </c>
      <c r="AZ394">
        <v>-34.539000000000001</v>
      </c>
      <c r="BA394">
        <v>2019</v>
      </c>
    </row>
    <row r="395" spans="1:53" hidden="1">
      <c r="A395" t="s">
        <v>93</v>
      </c>
      <c r="B395" t="s">
        <v>155</v>
      </c>
      <c r="C395" t="s">
        <v>150</v>
      </c>
      <c r="D395" t="s">
        <v>147</v>
      </c>
    </row>
    <row r="396" spans="1:53" hidden="1">
      <c r="A396" t="s">
        <v>93</v>
      </c>
      <c r="B396" t="s">
        <v>155</v>
      </c>
      <c r="C396" t="s">
        <v>144</v>
      </c>
    </row>
    <row r="397" spans="1:53" hidden="1">
      <c r="A397" t="s">
        <v>93</v>
      </c>
      <c r="B397" t="s">
        <v>154</v>
      </c>
      <c r="C397" t="s">
        <v>150</v>
      </c>
      <c r="D397" t="s">
        <v>147</v>
      </c>
      <c r="E397" t="s">
        <v>214</v>
      </c>
      <c r="F397" t="s">
        <v>152</v>
      </c>
      <c r="G397" t="s">
        <v>152</v>
      </c>
      <c r="H397" t="s">
        <v>152</v>
      </c>
      <c r="I397" t="s">
        <v>152</v>
      </c>
      <c r="J397" t="s">
        <v>152</v>
      </c>
      <c r="K397" t="s">
        <v>152</v>
      </c>
      <c r="L397" t="s">
        <v>152</v>
      </c>
      <c r="M397" t="s">
        <v>152</v>
      </c>
      <c r="N397" t="s">
        <v>152</v>
      </c>
      <c r="O397" t="s">
        <v>152</v>
      </c>
      <c r="P397" t="s">
        <v>152</v>
      </c>
      <c r="Q397" t="s">
        <v>152</v>
      </c>
      <c r="R397" t="s">
        <v>152</v>
      </c>
      <c r="S397" t="s">
        <v>152</v>
      </c>
      <c r="T397" t="s">
        <v>152</v>
      </c>
      <c r="U397" t="s">
        <v>152</v>
      </c>
      <c r="V397" t="s">
        <v>152</v>
      </c>
      <c r="W397" t="s">
        <v>152</v>
      </c>
      <c r="X397" t="s">
        <v>152</v>
      </c>
      <c r="Y397" t="s">
        <v>152</v>
      </c>
      <c r="Z397" t="s">
        <v>152</v>
      </c>
      <c r="AA397">
        <v>0</v>
      </c>
      <c r="AB397">
        <v>0</v>
      </c>
      <c r="AC397">
        <v>0</v>
      </c>
      <c r="AD397">
        <v>0</v>
      </c>
      <c r="AE397">
        <v>0</v>
      </c>
      <c r="AF397">
        <v>0</v>
      </c>
      <c r="AG397">
        <v>0</v>
      </c>
      <c r="AH397">
        <v>0</v>
      </c>
      <c r="AI397">
        <v>0</v>
      </c>
      <c r="AJ397">
        <v>0</v>
      </c>
      <c r="AK397">
        <v>0</v>
      </c>
      <c r="AL397" t="s">
        <v>203</v>
      </c>
      <c r="AM397">
        <v>6.0000000000000001E-3</v>
      </c>
      <c r="AN397">
        <v>2.1999999999999999E-2</v>
      </c>
      <c r="AO397">
        <v>4.7E-2</v>
      </c>
      <c r="AP397">
        <v>7.6999999999999999E-2</v>
      </c>
      <c r="AQ397">
        <v>0.106</v>
      </c>
      <c r="AR397" s="2">
        <v>0.14499999999999999</v>
      </c>
      <c r="AS397" s="2">
        <v>0.193</v>
      </c>
      <c r="AT397" s="2">
        <v>0.218</v>
      </c>
      <c r="AU397" s="2">
        <v>0.27900000000000003</v>
      </c>
      <c r="AV397">
        <v>0.33</v>
      </c>
      <c r="AW397">
        <v>0.38100000000000001</v>
      </c>
      <c r="AX397">
        <v>0.435</v>
      </c>
      <c r="AY397">
        <v>0.49299999999999999</v>
      </c>
      <c r="AZ397">
        <v>0.55400000000000005</v>
      </c>
      <c r="BA397">
        <v>2019</v>
      </c>
    </row>
    <row r="398" spans="1:53" hidden="1">
      <c r="A398" t="s">
        <v>93</v>
      </c>
      <c r="B398" t="s">
        <v>154</v>
      </c>
      <c r="C398" t="s">
        <v>144</v>
      </c>
      <c r="E398" t="s">
        <v>153</v>
      </c>
      <c r="F398" t="s">
        <v>152</v>
      </c>
      <c r="G398" t="s">
        <v>152</v>
      </c>
      <c r="H398" t="s">
        <v>152</v>
      </c>
      <c r="I398" t="s">
        <v>152</v>
      </c>
      <c r="J398" t="s">
        <v>152</v>
      </c>
      <c r="K398" t="s">
        <v>152</v>
      </c>
      <c r="L398" t="s">
        <v>152</v>
      </c>
      <c r="M398" t="s">
        <v>152</v>
      </c>
      <c r="N398" t="s">
        <v>152</v>
      </c>
      <c r="O398" t="s">
        <v>152</v>
      </c>
      <c r="P398" t="s">
        <v>152</v>
      </c>
      <c r="Q398" t="s">
        <v>152</v>
      </c>
      <c r="R398" t="s">
        <v>152</v>
      </c>
      <c r="S398" t="s">
        <v>152</v>
      </c>
      <c r="T398" t="s">
        <v>152</v>
      </c>
      <c r="U398" t="s">
        <v>152</v>
      </c>
      <c r="V398" t="s">
        <v>152</v>
      </c>
      <c r="W398" t="s">
        <v>152</v>
      </c>
      <c r="X398" t="s">
        <v>152</v>
      </c>
      <c r="Y398" t="s">
        <v>152</v>
      </c>
      <c r="Z398" t="s">
        <v>152</v>
      </c>
      <c r="AA398">
        <v>0</v>
      </c>
      <c r="AB398">
        <v>0</v>
      </c>
      <c r="AC398">
        <v>0</v>
      </c>
      <c r="AD398">
        <v>0</v>
      </c>
      <c r="AE398">
        <v>0</v>
      </c>
      <c r="AF398">
        <v>0</v>
      </c>
      <c r="AG398">
        <v>0</v>
      </c>
      <c r="AH398">
        <v>0</v>
      </c>
      <c r="AI398">
        <v>0</v>
      </c>
      <c r="AJ398">
        <v>0</v>
      </c>
      <c r="AK398">
        <v>0</v>
      </c>
      <c r="AL398">
        <v>2E-3</v>
      </c>
      <c r="AM398">
        <v>0.45600000000000002</v>
      </c>
      <c r="AN398">
        <v>1.5249999999999999</v>
      </c>
      <c r="AO398">
        <v>2.9420000000000002</v>
      </c>
      <c r="AP398">
        <v>4.6760000000000002</v>
      </c>
      <c r="AQ398">
        <v>6.6449999999999996</v>
      </c>
      <c r="AR398" s="2">
        <v>9.2880000000000003</v>
      </c>
      <c r="AS398" s="2">
        <v>9.5749999999999993</v>
      </c>
      <c r="AT398" s="2">
        <v>12.28</v>
      </c>
      <c r="AU398" s="2">
        <v>16.460999999999999</v>
      </c>
      <c r="AV398">
        <v>18.527999999999999</v>
      </c>
      <c r="AW398">
        <v>20.317</v>
      </c>
      <c r="AX398">
        <v>22.111999999999998</v>
      </c>
      <c r="AY398">
        <v>23.425000000000001</v>
      </c>
      <c r="AZ398">
        <v>24.61</v>
      </c>
      <c r="BA398">
        <v>2019</v>
      </c>
    </row>
    <row r="399" spans="1:53" hidden="1">
      <c r="A399" t="s">
        <v>93</v>
      </c>
      <c r="B399" t="s">
        <v>151</v>
      </c>
      <c r="C399" t="s">
        <v>150</v>
      </c>
      <c r="D399" t="s">
        <v>147</v>
      </c>
      <c r="E399" t="s">
        <v>214</v>
      </c>
      <c r="F399" t="s">
        <v>152</v>
      </c>
      <c r="G399" t="s">
        <v>152</v>
      </c>
      <c r="H399" t="s">
        <v>152</v>
      </c>
      <c r="I399" t="s">
        <v>152</v>
      </c>
      <c r="J399" t="s">
        <v>152</v>
      </c>
      <c r="K399" t="s">
        <v>152</v>
      </c>
      <c r="L399" t="s">
        <v>152</v>
      </c>
      <c r="M399" t="s">
        <v>152</v>
      </c>
      <c r="N399" t="s">
        <v>152</v>
      </c>
      <c r="O399" t="s">
        <v>152</v>
      </c>
      <c r="P399" t="s">
        <v>152</v>
      </c>
      <c r="Q399" t="s">
        <v>152</v>
      </c>
      <c r="R399" t="s">
        <v>152</v>
      </c>
      <c r="S399" t="s">
        <v>152</v>
      </c>
      <c r="T399" t="s">
        <v>152</v>
      </c>
      <c r="U399" t="s">
        <v>152</v>
      </c>
      <c r="V399" t="s">
        <v>152</v>
      </c>
      <c r="W399" t="s">
        <v>152</v>
      </c>
      <c r="X399" t="s">
        <v>152</v>
      </c>
      <c r="Y399" t="s">
        <v>152</v>
      </c>
      <c r="Z399">
        <v>0.36699999999999999</v>
      </c>
      <c r="AA399">
        <v>0.47699999999999998</v>
      </c>
      <c r="AB399">
        <v>0.46899999999999997</v>
      </c>
      <c r="AC399">
        <v>0.49</v>
      </c>
      <c r="AD399">
        <v>0.441</v>
      </c>
      <c r="AE399">
        <v>0.46200000000000002</v>
      </c>
      <c r="AF399">
        <v>0.45400000000000001</v>
      </c>
      <c r="AG399">
        <v>0.54300000000000004</v>
      </c>
      <c r="AH399">
        <v>0.64800000000000002</v>
      </c>
      <c r="AI399">
        <v>0.72699999999999998</v>
      </c>
      <c r="AJ399">
        <v>0.88200000000000001</v>
      </c>
      <c r="AK399">
        <v>1.0549999999999999</v>
      </c>
      <c r="AL399">
        <v>1.1479999999999999</v>
      </c>
      <c r="AM399">
        <v>1.3959999999999999</v>
      </c>
      <c r="AN399">
        <v>1.4470000000000001</v>
      </c>
      <c r="AO399">
        <v>1.5940000000000001</v>
      </c>
      <c r="AP399">
        <v>1.651</v>
      </c>
      <c r="AQ399">
        <v>1.599</v>
      </c>
      <c r="AR399" s="2">
        <v>1.56</v>
      </c>
      <c r="AS399" s="2">
        <v>2.0179999999999998</v>
      </c>
      <c r="AT399" s="2">
        <v>1.7769999999999999</v>
      </c>
      <c r="AU399" s="2">
        <v>1.6970000000000001</v>
      </c>
      <c r="AV399">
        <v>1.782</v>
      </c>
      <c r="AW399">
        <v>1.875</v>
      </c>
      <c r="AX399">
        <v>1.9670000000000001</v>
      </c>
      <c r="AY399">
        <v>2.1030000000000002</v>
      </c>
      <c r="AZ399">
        <v>2.2530000000000001</v>
      </c>
      <c r="BA399">
        <v>2019</v>
      </c>
    </row>
    <row r="400" spans="1:53" hidden="1">
      <c r="A400" t="s">
        <v>93</v>
      </c>
      <c r="B400" t="s">
        <v>145</v>
      </c>
      <c r="C400" t="s">
        <v>148</v>
      </c>
      <c r="D400" t="s">
        <v>147</v>
      </c>
      <c r="E400" t="s">
        <v>213</v>
      </c>
      <c r="F400" t="s">
        <v>152</v>
      </c>
      <c r="G400" t="s">
        <v>152</v>
      </c>
      <c r="H400" t="s">
        <v>152</v>
      </c>
      <c r="I400" t="s">
        <v>152</v>
      </c>
      <c r="J400" t="s">
        <v>152</v>
      </c>
      <c r="K400" t="s">
        <v>152</v>
      </c>
      <c r="L400" t="s">
        <v>152</v>
      </c>
      <c r="M400" t="s">
        <v>152</v>
      </c>
      <c r="N400" t="s">
        <v>152</v>
      </c>
      <c r="O400" t="s">
        <v>152</v>
      </c>
      <c r="P400" t="s">
        <v>152</v>
      </c>
      <c r="Q400" t="s">
        <v>152</v>
      </c>
      <c r="R400" t="s">
        <v>152</v>
      </c>
      <c r="S400" t="s">
        <v>152</v>
      </c>
      <c r="T400" t="s">
        <v>152</v>
      </c>
      <c r="U400" t="s">
        <v>152</v>
      </c>
      <c r="V400" t="s">
        <v>152</v>
      </c>
      <c r="W400" t="s">
        <v>152</v>
      </c>
      <c r="X400" t="s">
        <v>152</v>
      </c>
      <c r="Y400" t="s">
        <v>152</v>
      </c>
      <c r="Z400">
        <v>-1.4999999999999999E-2</v>
      </c>
      <c r="AA400">
        <v>-3.2000000000000001E-2</v>
      </c>
      <c r="AB400">
        <v>-4.2000000000000003E-2</v>
      </c>
      <c r="AC400">
        <v>-4.3999999999999997E-2</v>
      </c>
      <c r="AD400">
        <v>6.6000000000000003E-2</v>
      </c>
      <c r="AE400">
        <v>0.26200000000000001</v>
      </c>
      <c r="AF400">
        <v>0.54400000000000004</v>
      </c>
      <c r="AG400">
        <v>1.167</v>
      </c>
      <c r="AH400">
        <v>2.0419999999999998</v>
      </c>
      <c r="AI400">
        <v>1.1950000000000001</v>
      </c>
      <c r="AJ400">
        <v>1.589</v>
      </c>
      <c r="AK400">
        <v>2.2189999999999999</v>
      </c>
      <c r="AL400">
        <v>2.6480000000000001</v>
      </c>
      <c r="AM400">
        <v>2.3919999999999999</v>
      </c>
      <c r="AN400">
        <v>1.0940000000000001</v>
      </c>
      <c r="AO400">
        <v>0.20399999999999999</v>
      </c>
      <c r="AP400">
        <v>-0.54400000000000004</v>
      </c>
      <c r="AQ400">
        <v>-0.28399999999999997</v>
      </c>
      <c r="AR400" s="2">
        <v>-0.191</v>
      </c>
      <c r="AS400" s="2">
        <v>0.13300000000000001</v>
      </c>
      <c r="AT400" s="2">
        <v>-0.308</v>
      </c>
      <c r="AU400" s="2">
        <v>-0.54200000000000004</v>
      </c>
      <c r="AV400">
        <v>-0.79100000000000004</v>
      </c>
      <c r="AW400">
        <v>-0.79700000000000004</v>
      </c>
      <c r="AX400">
        <v>-0.76300000000000001</v>
      </c>
      <c r="AY400">
        <v>-0.80200000000000005</v>
      </c>
      <c r="AZ400">
        <v>-0.84</v>
      </c>
      <c r="BA400">
        <v>2020</v>
      </c>
    </row>
    <row r="401" spans="1:53" hidden="1">
      <c r="A401" t="s">
        <v>93</v>
      </c>
      <c r="B401" t="s">
        <v>145</v>
      </c>
      <c r="C401" t="s">
        <v>144</v>
      </c>
      <c r="E401" t="s">
        <v>143</v>
      </c>
      <c r="F401" t="s">
        <v>152</v>
      </c>
      <c r="G401" t="s">
        <v>152</v>
      </c>
      <c r="H401" t="s">
        <v>152</v>
      </c>
      <c r="I401" t="s">
        <v>152</v>
      </c>
      <c r="J401" t="s">
        <v>152</v>
      </c>
      <c r="K401" t="s">
        <v>152</v>
      </c>
      <c r="L401" t="s">
        <v>152</v>
      </c>
      <c r="M401" t="s">
        <v>152</v>
      </c>
      <c r="N401" t="s">
        <v>152</v>
      </c>
      <c r="O401" t="s">
        <v>152</v>
      </c>
      <c r="P401" t="s">
        <v>152</v>
      </c>
      <c r="Q401" t="s">
        <v>152</v>
      </c>
      <c r="R401" t="s">
        <v>152</v>
      </c>
      <c r="S401" t="s">
        <v>152</v>
      </c>
      <c r="T401" t="s">
        <v>152</v>
      </c>
      <c r="U401" t="s">
        <v>152</v>
      </c>
      <c r="V401" t="s">
        <v>152</v>
      </c>
      <c r="W401" t="s">
        <v>152</v>
      </c>
      <c r="X401" t="s">
        <v>152</v>
      </c>
      <c r="Y401" t="s">
        <v>152</v>
      </c>
      <c r="Z401">
        <v>-4.141</v>
      </c>
      <c r="AA401">
        <v>-6.6349999999999998</v>
      </c>
      <c r="AB401">
        <v>-9.0009999999999994</v>
      </c>
      <c r="AC401">
        <v>-8.9909999999999997</v>
      </c>
      <c r="AD401">
        <v>14.879</v>
      </c>
      <c r="AE401">
        <v>56.703000000000003</v>
      </c>
      <c r="AF401">
        <v>119.785</v>
      </c>
      <c r="AG401">
        <v>215.06700000000001</v>
      </c>
      <c r="AH401">
        <v>314.90600000000001</v>
      </c>
      <c r="AI401">
        <v>164.452</v>
      </c>
      <c r="AJ401">
        <v>180.18</v>
      </c>
      <c r="AK401">
        <v>210.36699999999999</v>
      </c>
      <c r="AL401">
        <v>230.69900000000001</v>
      </c>
      <c r="AM401">
        <v>171.381</v>
      </c>
      <c r="AN401">
        <v>75.576999999999998</v>
      </c>
      <c r="AO401">
        <v>12.771000000000001</v>
      </c>
      <c r="AP401">
        <v>-32.987000000000002</v>
      </c>
      <c r="AQ401">
        <v>-17.728000000000002</v>
      </c>
      <c r="AR401" s="2">
        <v>-12.257</v>
      </c>
      <c r="AS401" s="2">
        <v>6.5880000000000001</v>
      </c>
      <c r="AT401" s="2">
        <v>-17.332999999999998</v>
      </c>
      <c r="AU401" s="2">
        <v>-31.917000000000002</v>
      </c>
      <c r="AV401">
        <v>-44.402999999999999</v>
      </c>
      <c r="AW401">
        <v>-42.515000000000001</v>
      </c>
      <c r="AX401">
        <v>-38.802999999999997</v>
      </c>
      <c r="AY401">
        <v>-38.124000000000002</v>
      </c>
      <c r="AZ401">
        <v>-37.29</v>
      </c>
      <c r="BA401">
        <v>2019</v>
      </c>
    </row>
    <row r="402" spans="1:53" hidden="1">
      <c r="A402" t="s">
        <v>61</v>
      </c>
      <c r="B402" t="s">
        <v>200</v>
      </c>
      <c r="C402" t="s">
        <v>150</v>
      </c>
      <c r="D402" t="s">
        <v>147</v>
      </c>
      <c r="E402" t="s">
        <v>212</v>
      </c>
      <c r="F402">
        <v>0.29599999999999999</v>
      </c>
      <c r="G402">
        <v>0.33700000000000002</v>
      </c>
      <c r="H402">
        <v>0.38100000000000001</v>
      </c>
      <c r="I402">
        <v>0.40300000000000002</v>
      </c>
      <c r="J402">
        <v>0.57999999999999996</v>
      </c>
      <c r="K402">
        <v>0.61299999999999999</v>
      </c>
      <c r="L402">
        <v>0.66700000000000004</v>
      </c>
      <c r="M402">
        <v>0.67800000000000005</v>
      </c>
      <c r="N402">
        <v>0.65400000000000003</v>
      </c>
      <c r="O402">
        <v>0.66100000000000003</v>
      </c>
      <c r="P402">
        <v>0.69199999999999995</v>
      </c>
      <c r="Q402">
        <v>0.73299999999999998</v>
      </c>
      <c r="R402">
        <v>0.70499999999999996</v>
      </c>
      <c r="S402">
        <v>0.70499999999999996</v>
      </c>
      <c r="T402">
        <v>0.71899999999999997</v>
      </c>
      <c r="U402">
        <v>0.77600000000000002</v>
      </c>
      <c r="V402">
        <v>0.77600000000000002</v>
      </c>
      <c r="W402">
        <v>0.77100000000000002</v>
      </c>
      <c r="X402">
        <v>0.78900000000000003</v>
      </c>
      <c r="Y402">
        <v>0.80700000000000005</v>
      </c>
      <c r="Z402">
        <v>0.83799999999999997</v>
      </c>
      <c r="AA402">
        <v>0.85</v>
      </c>
      <c r="AB402">
        <v>0.88800000000000001</v>
      </c>
      <c r="AC402">
        <v>0.88900000000000001</v>
      </c>
      <c r="AD402">
        <v>0.872</v>
      </c>
      <c r="AE402">
        <v>0.86799999999999999</v>
      </c>
      <c r="AF402">
        <v>0.84899999999999998</v>
      </c>
      <c r="AG402">
        <v>0.82799999999999996</v>
      </c>
      <c r="AH402">
        <v>0.86699999999999999</v>
      </c>
      <c r="AI402">
        <v>0.82199999999999995</v>
      </c>
      <c r="AJ402">
        <v>0.82899999999999996</v>
      </c>
      <c r="AK402">
        <v>0.88500000000000001</v>
      </c>
      <c r="AL402">
        <v>0.89300000000000002</v>
      </c>
      <c r="AM402">
        <v>0.89500000000000002</v>
      </c>
      <c r="AN402">
        <v>0.91400000000000003</v>
      </c>
      <c r="AO402">
        <v>0.92400000000000004</v>
      </c>
      <c r="AP402">
        <v>0.98499999999999999</v>
      </c>
      <c r="AQ402">
        <v>1.018</v>
      </c>
      <c r="AR402" s="2">
        <v>1.0209999999999999</v>
      </c>
      <c r="AS402" s="2">
        <v>1.028</v>
      </c>
      <c r="AT402" s="2">
        <v>1.0349999999999999</v>
      </c>
      <c r="AU402" s="2">
        <v>1.014</v>
      </c>
      <c r="AV402">
        <v>1.0429999999999999</v>
      </c>
      <c r="AW402">
        <v>1.0820000000000001</v>
      </c>
      <c r="AX402">
        <v>1.115</v>
      </c>
      <c r="AY402">
        <v>1.137</v>
      </c>
      <c r="AZ402">
        <v>1.1579999999999999</v>
      </c>
      <c r="BA402">
        <v>2020</v>
      </c>
    </row>
    <row r="403" spans="1:53" hidden="1">
      <c r="A403" t="s">
        <v>61</v>
      </c>
      <c r="B403" t="s">
        <v>200</v>
      </c>
      <c r="C403" t="s">
        <v>170</v>
      </c>
      <c r="E403" t="s">
        <v>199</v>
      </c>
      <c r="F403">
        <v>15.8</v>
      </c>
      <c r="G403">
        <v>14</v>
      </c>
      <c r="H403">
        <v>12.8</v>
      </c>
      <c r="I403">
        <v>5.8</v>
      </c>
      <c r="J403">
        <v>44.1</v>
      </c>
      <c r="K403">
        <v>5.6</v>
      </c>
      <c r="L403">
        <v>8.8000000000000007</v>
      </c>
      <c r="M403">
        <v>1.7</v>
      </c>
      <c r="N403">
        <v>-3.5</v>
      </c>
      <c r="O403">
        <v>1.1000000000000001</v>
      </c>
      <c r="P403">
        <v>4.7</v>
      </c>
      <c r="Q403">
        <v>5.9</v>
      </c>
      <c r="R403">
        <v>-3.8</v>
      </c>
      <c r="S403">
        <v>-0.1</v>
      </c>
      <c r="T403">
        <v>1.9790000000000001</v>
      </c>
      <c r="U403">
        <v>7.93</v>
      </c>
      <c r="V403">
        <v>0.09</v>
      </c>
      <c r="W403">
        <v>-0.63600000000000001</v>
      </c>
      <c r="X403">
        <v>2.306</v>
      </c>
      <c r="Y403">
        <v>2.2959999999999998</v>
      </c>
      <c r="Z403">
        <v>3.766</v>
      </c>
      <c r="AA403">
        <v>1.46</v>
      </c>
      <c r="AB403">
        <v>4.4950000000000001</v>
      </c>
      <c r="AC403">
        <v>5.6000000000000001E-2</v>
      </c>
      <c r="AD403">
        <v>-1.885</v>
      </c>
      <c r="AE403">
        <v>-0.41599999999999998</v>
      </c>
      <c r="AF403">
        <v>-2.194</v>
      </c>
      <c r="AG403">
        <v>-2.5</v>
      </c>
      <c r="AH403">
        <v>4.75</v>
      </c>
      <c r="AI403">
        <v>-5.1989999999999998</v>
      </c>
      <c r="AJ403">
        <v>0.80300000000000005</v>
      </c>
      <c r="AK403">
        <v>6.8179999999999996</v>
      </c>
      <c r="AL403">
        <v>0.82299999999999995</v>
      </c>
      <c r="AM403">
        <v>0.312</v>
      </c>
      <c r="AN403">
        <v>2.0190000000000001</v>
      </c>
      <c r="AO403">
        <v>1.1719999999999999</v>
      </c>
      <c r="AP403">
        <v>6.5709999999999997</v>
      </c>
      <c r="AQ403">
        <v>3.3220000000000001</v>
      </c>
      <c r="AR403" s="2">
        <v>0.30199999999999999</v>
      </c>
      <c r="AS403" s="2">
        <v>0.73199999999999998</v>
      </c>
      <c r="AT403" s="2">
        <v>0.65500000000000003</v>
      </c>
      <c r="AU403" s="2">
        <v>-2.0230000000000001</v>
      </c>
      <c r="AV403">
        <v>2.8940000000000001</v>
      </c>
      <c r="AW403">
        <v>3.6920000000000002</v>
      </c>
      <c r="AX403">
        <v>3.028</v>
      </c>
      <c r="AY403">
        <v>2.0419999999999998</v>
      </c>
      <c r="AZ403">
        <v>1.833</v>
      </c>
      <c r="BA403">
        <v>2020</v>
      </c>
    </row>
    <row r="404" spans="1:53" hidden="1">
      <c r="A404" t="s">
        <v>61</v>
      </c>
      <c r="B404" t="s">
        <v>198</v>
      </c>
      <c r="C404" t="s">
        <v>150</v>
      </c>
      <c r="D404" t="s">
        <v>147</v>
      </c>
      <c r="E404" t="s">
        <v>212</v>
      </c>
      <c r="F404">
        <v>6.2E-2</v>
      </c>
      <c r="G404">
        <v>6.9000000000000006E-2</v>
      </c>
      <c r="H404">
        <v>7.6999999999999999E-2</v>
      </c>
      <c r="I404">
        <v>8.5999999999999993E-2</v>
      </c>
      <c r="J404">
        <v>9.2999999999999999E-2</v>
      </c>
      <c r="K404">
        <v>0.109</v>
      </c>
      <c r="L404">
        <v>0.129</v>
      </c>
      <c r="M404">
        <v>0.14799999999999999</v>
      </c>
      <c r="N404">
        <v>0.158</v>
      </c>
      <c r="O404">
        <v>0.17100000000000001</v>
      </c>
      <c r="P404">
        <v>0.186</v>
      </c>
      <c r="Q404">
        <v>0.218</v>
      </c>
      <c r="R404">
        <v>0.23400000000000001</v>
      </c>
      <c r="S404">
        <v>0.251</v>
      </c>
      <c r="T404">
        <v>0.25900000000000001</v>
      </c>
      <c r="U404">
        <v>0.26500000000000001</v>
      </c>
      <c r="V404">
        <v>0.27400000000000002</v>
      </c>
      <c r="W404">
        <v>0.27200000000000002</v>
      </c>
      <c r="X404">
        <v>0.28599999999999998</v>
      </c>
      <c r="Y404">
        <v>0.312</v>
      </c>
      <c r="Z404">
        <v>0.33200000000000002</v>
      </c>
      <c r="AA404">
        <v>0.35399999999999998</v>
      </c>
      <c r="AB404">
        <v>0.39800000000000002</v>
      </c>
      <c r="AC404">
        <v>0.44400000000000001</v>
      </c>
      <c r="AD404">
        <v>0.47199999999999998</v>
      </c>
      <c r="AE404">
        <v>0.50700000000000001</v>
      </c>
      <c r="AF404">
        <v>0.58699999999999997</v>
      </c>
      <c r="AG404">
        <v>0.59799999999999998</v>
      </c>
      <c r="AH404">
        <v>0.65500000000000003</v>
      </c>
      <c r="AI404">
        <v>0.65200000000000002</v>
      </c>
      <c r="AJ404">
        <v>0.70799999999999996</v>
      </c>
      <c r="AK404">
        <v>0.75900000000000001</v>
      </c>
      <c r="AL404">
        <v>0.79800000000000004</v>
      </c>
      <c r="AM404">
        <v>0.78100000000000003</v>
      </c>
      <c r="AN404">
        <v>0.79700000000000004</v>
      </c>
      <c r="AO404">
        <v>0.84899999999999998</v>
      </c>
      <c r="AP404">
        <v>0.93300000000000005</v>
      </c>
      <c r="AQ404">
        <v>1.018</v>
      </c>
      <c r="AR404" s="2">
        <v>1.073</v>
      </c>
      <c r="AS404" s="2">
        <v>1.1639999999999999</v>
      </c>
      <c r="AT404" s="2">
        <v>1.129</v>
      </c>
      <c r="AU404" s="2">
        <v>1.1220000000000001</v>
      </c>
      <c r="AV404">
        <v>1.2090000000000001</v>
      </c>
      <c r="AW404">
        <v>1.276</v>
      </c>
      <c r="AX404">
        <v>1.341</v>
      </c>
      <c r="AY404">
        <v>1.405</v>
      </c>
      <c r="AZ404">
        <v>1.4710000000000001</v>
      </c>
      <c r="BA404">
        <v>2020</v>
      </c>
    </row>
    <row r="405" spans="1:53" hidden="1">
      <c r="A405" t="s">
        <v>61</v>
      </c>
      <c r="B405" t="s">
        <v>198</v>
      </c>
      <c r="C405" t="s">
        <v>148</v>
      </c>
      <c r="D405" t="s">
        <v>147</v>
      </c>
      <c r="E405" t="s">
        <v>184</v>
      </c>
      <c r="F405">
        <v>7.0999999999999994E-2</v>
      </c>
      <c r="G405">
        <v>7.9000000000000001E-2</v>
      </c>
      <c r="H405">
        <v>7.9000000000000001E-2</v>
      </c>
      <c r="I405">
        <v>7.6999999999999999E-2</v>
      </c>
      <c r="J405">
        <v>8.1000000000000003E-2</v>
      </c>
      <c r="K405">
        <v>7.5999999999999998E-2</v>
      </c>
      <c r="L405">
        <v>0.09</v>
      </c>
      <c r="M405">
        <v>9.8000000000000004E-2</v>
      </c>
      <c r="N405">
        <v>0.115</v>
      </c>
      <c r="O405">
        <v>0.13900000000000001</v>
      </c>
      <c r="P405">
        <v>0.14399999999999999</v>
      </c>
      <c r="Q405">
        <v>0.16900000000000001</v>
      </c>
      <c r="R405">
        <v>0.17799999999999999</v>
      </c>
      <c r="S405">
        <v>0.183</v>
      </c>
      <c r="T405">
        <v>0.189</v>
      </c>
      <c r="U405">
        <v>0.20699999999999999</v>
      </c>
      <c r="V405">
        <v>0.218</v>
      </c>
      <c r="W405">
        <v>0.222</v>
      </c>
      <c r="X405">
        <v>0.21199999999999999</v>
      </c>
      <c r="Y405">
        <v>0.19700000000000001</v>
      </c>
      <c r="Z405">
        <v>0.20300000000000001</v>
      </c>
      <c r="AA405">
        <v>0.18099999999999999</v>
      </c>
      <c r="AB405">
        <v>0.183</v>
      </c>
      <c r="AC405">
        <v>0.20200000000000001</v>
      </c>
      <c r="AD405">
        <v>0.23100000000000001</v>
      </c>
      <c r="AE405">
        <v>0.26200000000000001</v>
      </c>
      <c r="AF405">
        <v>0.29199999999999998</v>
      </c>
      <c r="AG405">
        <v>0.29899999999999999</v>
      </c>
      <c r="AH405">
        <v>0.34399999999999997</v>
      </c>
      <c r="AI405">
        <v>0.312</v>
      </c>
      <c r="AJ405">
        <v>0.36699999999999999</v>
      </c>
      <c r="AK405">
        <v>0.41499999999999998</v>
      </c>
      <c r="AL405">
        <v>0.47099999999999997</v>
      </c>
      <c r="AM405">
        <v>0.45100000000000001</v>
      </c>
      <c r="AN405">
        <v>0.44</v>
      </c>
      <c r="AO405">
        <v>0.437</v>
      </c>
      <c r="AP405">
        <v>0.42099999999999999</v>
      </c>
      <c r="AQ405">
        <v>0.46</v>
      </c>
      <c r="AR405" s="2">
        <v>0.48599999999999999</v>
      </c>
      <c r="AS405" s="2">
        <v>0.51700000000000002</v>
      </c>
      <c r="AT405" s="2">
        <v>0.499</v>
      </c>
      <c r="AU405" s="2">
        <v>0.501</v>
      </c>
      <c r="AV405">
        <v>0.54</v>
      </c>
      <c r="AW405">
        <v>0.56899999999999995</v>
      </c>
      <c r="AX405">
        <v>0.60199999999999998</v>
      </c>
      <c r="AY405">
        <v>0.63100000000000001</v>
      </c>
      <c r="AZ405">
        <v>0.66300000000000003</v>
      </c>
      <c r="BA405">
        <v>2020</v>
      </c>
    </row>
    <row r="406" spans="1:53" hidden="1">
      <c r="A406" t="s">
        <v>61</v>
      </c>
      <c r="B406" t="s">
        <v>198</v>
      </c>
      <c r="C406" t="s">
        <v>191</v>
      </c>
      <c r="D406" t="s">
        <v>147</v>
      </c>
      <c r="E406" t="s">
        <v>184</v>
      </c>
      <c r="F406">
        <v>6.7000000000000004E-2</v>
      </c>
      <c r="G406">
        <v>8.3000000000000004E-2</v>
      </c>
      <c r="H406">
        <v>0.1</v>
      </c>
      <c r="I406">
        <v>0.11</v>
      </c>
      <c r="J406">
        <v>0.16400000000000001</v>
      </c>
      <c r="K406">
        <v>0.17799999999999999</v>
      </c>
      <c r="L406">
        <v>0.19800000000000001</v>
      </c>
      <c r="M406">
        <v>0.20599999999999999</v>
      </c>
      <c r="N406">
        <v>0.20599999999999999</v>
      </c>
      <c r="O406">
        <v>0.216</v>
      </c>
      <c r="P406">
        <v>0.23499999999999999</v>
      </c>
      <c r="Q406">
        <v>0.25700000000000001</v>
      </c>
      <c r="R406">
        <v>0.253</v>
      </c>
      <c r="S406">
        <v>0.25900000000000001</v>
      </c>
      <c r="T406">
        <v>0.27</v>
      </c>
      <c r="U406">
        <v>0.29699999999999999</v>
      </c>
      <c r="V406">
        <v>0.30299999999999999</v>
      </c>
      <c r="W406">
        <v>0.30599999999999999</v>
      </c>
      <c r="X406">
        <v>0.317</v>
      </c>
      <c r="Y406">
        <v>0.32800000000000001</v>
      </c>
      <c r="Z406">
        <v>0.34899999999999998</v>
      </c>
      <c r="AA406">
        <v>0.36199999999999999</v>
      </c>
      <c r="AB406">
        <v>0.38400000000000001</v>
      </c>
      <c r="AC406">
        <v>0.39200000000000002</v>
      </c>
      <c r="AD406">
        <v>0.39400000000000002</v>
      </c>
      <c r="AE406">
        <v>0.40500000000000003</v>
      </c>
      <c r="AF406">
        <v>0.40799999999999997</v>
      </c>
      <c r="AG406">
        <v>0.40899999999999997</v>
      </c>
      <c r="AH406">
        <v>0.437</v>
      </c>
      <c r="AI406">
        <v>0.41699999999999998</v>
      </c>
      <c r="AJ406">
        <v>0.42499999999999999</v>
      </c>
      <c r="AK406">
        <v>0.46300000000000002</v>
      </c>
      <c r="AL406">
        <v>0.47599999999999998</v>
      </c>
      <c r="AM406">
        <v>0.48599999999999999</v>
      </c>
      <c r="AN406">
        <v>0.505</v>
      </c>
      <c r="AO406">
        <v>0.51600000000000001</v>
      </c>
      <c r="AP406">
        <v>0.55500000000000005</v>
      </c>
      <c r="AQ406">
        <v>0.58499999999999996</v>
      </c>
      <c r="AR406" s="2">
        <v>0.6</v>
      </c>
      <c r="AS406" s="2">
        <v>0.61599999999999999</v>
      </c>
      <c r="AT406" s="2">
        <v>0.627</v>
      </c>
      <c r="AU406" s="2">
        <v>0.63700000000000001</v>
      </c>
      <c r="AV406">
        <v>0.67300000000000004</v>
      </c>
      <c r="AW406">
        <v>0.71499999999999997</v>
      </c>
      <c r="AX406">
        <v>0.753</v>
      </c>
      <c r="AY406">
        <v>0.78500000000000003</v>
      </c>
      <c r="AZ406">
        <v>0.81599999999999995</v>
      </c>
      <c r="BA406">
        <v>2020</v>
      </c>
    </row>
    <row r="407" spans="1:53" hidden="1">
      <c r="A407" t="s">
        <v>61</v>
      </c>
      <c r="B407" t="s">
        <v>197</v>
      </c>
      <c r="C407" t="s">
        <v>178</v>
      </c>
      <c r="E407" t="s">
        <v>196</v>
      </c>
      <c r="F407">
        <v>21.076000000000001</v>
      </c>
      <c r="G407">
        <v>20.337</v>
      </c>
      <c r="H407">
        <v>20.356999999999999</v>
      </c>
      <c r="I407">
        <v>21.253</v>
      </c>
      <c r="J407">
        <v>15.971</v>
      </c>
      <c r="K407">
        <v>17.768999999999998</v>
      </c>
      <c r="L407">
        <v>19.37</v>
      </c>
      <c r="M407">
        <v>21.771999999999998</v>
      </c>
      <c r="N407">
        <v>24.149000000000001</v>
      </c>
      <c r="O407">
        <v>25.838000000000001</v>
      </c>
      <c r="P407">
        <v>26.853999999999999</v>
      </c>
      <c r="Q407">
        <v>29.707000000000001</v>
      </c>
      <c r="R407">
        <v>33.177999999999997</v>
      </c>
      <c r="S407">
        <v>35.671999999999997</v>
      </c>
      <c r="T407">
        <v>36.003999999999998</v>
      </c>
      <c r="U407">
        <v>34.223999999999997</v>
      </c>
      <c r="V407">
        <v>35.243000000000002</v>
      </c>
      <c r="W407">
        <v>35.213999999999999</v>
      </c>
      <c r="X407">
        <v>36.204000000000001</v>
      </c>
      <c r="Y407">
        <v>38.597000000000001</v>
      </c>
      <c r="Z407">
        <v>39.679000000000002</v>
      </c>
      <c r="AA407">
        <v>41.673000000000002</v>
      </c>
      <c r="AB407">
        <v>44.854999999999997</v>
      </c>
      <c r="AC407">
        <v>49.966999999999999</v>
      </c>
      <c r="AD407">
        <v>54.118000000000002</v>
      </c>
      <c r="AE407">
        <v>58.442</v>
      </c>
      <c r="AF407">
        <v>69.129000000000005</v>
      </c>
      <c r="AG407">
        <v>72.201999999999998</v>
      </c>
      <c r="AH407">
        <v>75.483000000000004</v>
      </c>
      <c r="AI407">
        <v>79.238</v>
      </c>
      <c r="AJ407">
        <v>85.372</v>
      </c>
      <c r="AK407">
        <v>85.778999999999996</v>
      </c>
      <c r="AL407">
        <v>89.376000000000005</v>
      </c>
      <c r="AM407">
        <v>87.257000000000005</v>
      </c>
      <c r="AN407">
        <v>87.266999999999996</v>
      </c>
      <c r="AO407">
        <v>91.878</v>
      </c>
      <c r="AP407">
        <v>94.685000000000002</v>
      </c>
      <c r="AQ407">
        <v>100</v>
      </c>
      <c r="AR407" s="2">
        <v>105.14100000000001</v>
      </c>
      <c r="AS407" s="2">
        <v>113.20699999999999</v>
      </c>
      <c r="AT407" s="2">
        <v>109.11199999999999</v>
      </c>
      <c r="AU407" s="2">
        <v>110.654</v>
      </c>
      <c r="AV407">
        <v>115.84099999999999</v>
      </c>
      <c r="AW407">
        <v>117.955</v>
      </c>
      <c r="AX407">
        <v>120.30500000000001</v>
      </c>
      <c r="AY407">
        <v>123.499</v>
      </c>
      <c r="AZ407">
        <v>127.033</v>
      </c>
      <c r="BA407">
        <v>2020</v>
      </c>
    </row>
    <row r="408" spans="1:53" hidden="1">
      <c r="A408" t="s">
        <v>61</v>
      </c>
      <c r="B408" t="s">
        <v>195</v>
      </c>
      <c r="C408" t="s">
        <v>150</v>
      </c>
      <c r="D408" t="s">
        <v>190</v>
      </c>
      <c r="E408" t="s">
        <v>193</v>
      </c>
      <c r="F408" s="43">
        <v>3209.8719999999998</v>
      </c>
      <c r="G408" s="43">
        <v>3639.5810000000001</v>
      </c>
      <c r="H408" s="43">
        <v>4083.4929999999999</v>
      </c>
      <c r="I408" s="43">
        <v>4274.6180000000004</v>
      </c>
      <c r="J408" s="43">
        <v>6095.2250000000004</v>
      </c>
      <c r="K408" s="43">
        <v>6470.4340000000002</v>
      </c>
      <c r="L408" s="43">
        <v>7077.08</v>
      </c>
      <c r="M408" s="43">
        <v>7178.6270000000004</v>
      </c>
      <c r="N408" s="43">
        <v>6892.8919999999998</v>
      </c>
      <c r="O408" s="43">
        <v>6934.0510000000004</v>
      </c>
      <c r="P408" s="43">
        <v>7223.8680000000004</v>
      </c>
      <c r="Q408" s="43">
        <v>7604.375</v>
      </c>
      <c r="R408" s="43">
        <v>7279.0709999999999</v>
      </c>
      <c r="S408" s="43">
        <v>7238.2939999999999</v>
      </c>
      <c r="T408" s="43">
        <v>7401.6760000000004</v>
      </c>
      <c r="U408" s="43">
        <v>7961.9539999999997</v>
      </c>
      <c r="V408" s="43">
        <v>7942.54</v>
      </c>
      <c r="W408" s="43">
        <v>7878.8810000000003</v>
      </c>
      <c r="X408" s="43">
        <v>8027.44</v>
      </c>
      <c r="Y408" s="43">
        <v>8177.9960000000001</v>
      </c>
      <c r="Z408" s="43">
        <v>8451.0949999999993</v>
      </c>
      <c r="AA408" s="43">
        <v>8539.2420000000002</v>
      </c>
      <c r="AB408" s="43">
        <v>8886.4410000000007</v>
      </c>
      <c r="AC408" s="43">
        <v>8854.875</v>
      </c>
      <c r="AD408" s="43">
        <v>8652.2469999999994</v>
      </c>
      <c r="AE408" s="43">
        <v>8580.8320000000003</v>
      </c>
      <c r="AF408" s="43">
        <v>8358.0939999999991</v>
      </c>
      <c r="AG408" s="43">
        <v>8115.6480000000001</v>
      </c>
      <c r="AH408" s="43">
        <v>8480.2970000000005</v>
      </c>
      <c r="AI408" s="43">
        <v>8019.6639999999998</v>
      </c>
      <c r="AJ408" s="43">
        <v>8064.2579999999998</v>
      </c>
      <c r="AK408" s="43">
        <v>8574.723</v>
      </c>
      <c r="AL408" s="43">
        <v>8642.4210000000003</v>
      </c>
      <c r="AM408" s="43">
        <v>8715.0959999999995</v>
      </c>
      <c r="AN408" s="43">
        <v>8937.8819999999996</v>
      </c>
      <c r="AO408" s="43">
        <v>9090.277</v>
      </c>
      <c r="AP408" s="43">
        <v>9785.7389999999996</v>
      </c>
      <c r="AQ408" s="43">
        <v>10117.575000000001</v>
      </c>
      <c r="AR408" s="45">
        <v>10160.9</v>
      </c>
      <c r="AS408" s="45">
        <v>10248.132</v>
      </c>
      <c r="AT408" s="45">
        <v>10328.191999999999</v>
      </c>
      <c r="AU408" s="45">
        <v>10131.983</v>
      </c>
      <c r="AV408" s="43">
        <v>10438.323</v>
      </c>
      <c r="AW408" s="43">
        <v>10837.325000000001</v>
      </c>
      <c r="AX408" s="43">
        <v>11179.477999999999</v>
      </c>
      <c r="AY408" s="43">
        <v>11422.117</v>
      </c>
      <c r="AZ408" s="43">
        <v>11646.076999999999</v>
      </c>
      <c r="BA408">
        <v>2020</v>
      </c>
    </row>
    <row r="409" spans="1:53" hidden="1">
      <c r="A409" t="s">
        <v>61</v>
      </c>
      <c r="B409" t="s">
        <v>195</v>
      </c>
      <c r="C409" t="s">
        <v>194</v>
      </c>
      <c r="D409" t="s">
        <v>190</v>
      </c>
      <c r="E409" t="s">
        <v>193</v>
      </c>
      <c r="F409" s="43">
        <v>1844.2349999999999</v>
      </c>
      <c r="G409" s="43">
        <v>2091.125</v>
      </c>
      <c r="H409" s="43">
        <v>2346.1750000000002</v>
      </c>
      <c r="I409" s="43">
        <v>2455.9859999999999</v>
      </c>
      <c r="J409" s="43">
        <v>3502.0169999999998</v>
      </c>
      <c r="K409" s="43">
        <v>3717.5940000000001</v>
      </c>
      <c r="L409" s="43">
        <v>4066.143</v>
      </c>
      <c r="M409" s="43">
        <v>4124.4870000000001</v>
      </c>
      <c r="N409" s="43">
        <v>3960.3180000000002</v>
      </c>
      <c r="O409" s="43">
        <v>3983.9659999999999</v>
      </c>
      <c r="P409" s="43">
        <v>4150.4809999999998</v>
      </c>
      <c r="Q409" s="43">
        <v>4369.1009999999997</v>
      </c>
      <c r="R409" s="43">
        <v>4182.1980000000003</v>
      </c>
      <c r="S409" s="43">
        <v>4158.7690000000002</v>
      </c>
      <c r="T409" s="43">
        <v>4252.6400000000003</v>
      </c>
      <c r="U409" s="43">
        <v>4574.549</v>
      </c>
      <c r="V409" s="43">
        <v>4563.3940000000002</v>
      </c>
      <c r="W409" s="43">
        <v>4526.8190000000004</v>
      </c>
      <c r="X409" s="43">
        <v>4612.174</v>
      </c>
      <c r="Y409" s="43">
        <v>4698.6760000000004</v>
      </c>
      <c r="Z409" s="43">
        <v>4855.585</v>
      </c>
      <c r="AA409" s="43">
        <v>4906.2299999999996</v>
      </c>
      <c r="AB409" s="43">
        <v>5105.7129999999997</v>
      </c>
      <c r="AC409" s="43">
        <v>5087.5770000000002</v>
      </c>
      <c r="AD409" s="43">
        <v>4971.1570000000002</v>
      </c>
      <c r="AE409" s="43">
        <v>4930.125</v>
      </c>
      <c r="AF409" s="43">
        <v>4802.1509999999998</v>
      </c>
      <c r="AG409" s="43">
        <v>4662.8540000000003</v>
      </c>
      <c r="AH409" s="43">
        <v>4872.3630000000003</v>
      </c>
      <c r="AI409" s="43">
        <v>4607.7060000000001</v>
      </c>
      <c r="AJ409" s="43">
        <v>4633.3280000000004</v>
      </c>
      <c r="AK409" s="43">
        <v>4926.616</v>
      </c>
      <c r="AL409" s="43">
        <v>4965.5110000000004</v>
      </c>
      <c r="AM409" s="43">
        <v>5007.2669999999998</v>
      </c>
      <c r="AN409" s="43">
        <v>5135.2690000000002</v>
      </c>
      <c r="AO409" s="43">
        <v>5222.8280000000004</v>
      </c>
      <c r="AP409" s="43">
        <v>5622.4059999999999</v>
      </c>
      <c r="AQ409" s="43">
        <v>5813.0630000000001</v>
      </c>
      <c r="AR409" s="45">
        <v>5837.9549999999999</v>
      </c>
      <c r="AS409" s="45">
        <v>5888.0739999999996</v>
      </c>
      <c r="AT409" s="45">
        <v>5934.0730000000003</v>
      </c>
      <c r="AU409" s="45">
        <v>5821.3410000000003</v>
      </c>
      <c r="AV409" s="43">
        <v>5997.3490000000002</v>
      </c>
      <c r="AW409" s="43">
        <v>6226.5959999999995</v>
      </c>
      <c r="AX409" s="43">
        <v>6423.18</v>
      </c>
      <c r="AY409" s="43">
        <v>6562.5879999999997</v>
      </c>
      <c r="AZ409" s="43">
        <v>6691.2650000000003</v>
      </c>
      <c r="BA409">
        <v>2020</v>
      </c>
    </row>
    <row r="410" spans="1:53" hidden="1">
      <c r="A410" t="s">
        <v>61</v>
      </c>
      <c r="B410" t="s">
        <v>192</v>
      </c>
      <c r="C410" t="s">
        <v>150</v>
      </c>
      <c r="D410" t="s">
        <v>190</v>
      </c>
      <c r="E410" t="s">
        <v>189</v>
      </c>
      <c r="F410">
        <v>676.51400000000001</v>
      </c>
      <c r="G410">
        <v>740.16399999999999</v>
      </c>
      <c r="H410">
        <v>831.28800000000001</v>
      </c>
      <c r="I410">
        <v>908.50400000000002</v>
      </c>
      <c r="J410">
        <v>973.46299999999997</v>
      </c>
      <c r="K410" s="43">
        <v>1149.7059999999999</v>
      </c>
      <c r="L410" s="43">
        <v>1370.819</v>
      </c>
      <c r="M410" s="43">
        <v>1562.9490000000001</v>
      </c>
      <c r="N410" s="43">
        <v>1664.538</v>
      </c>
      <c r="O410" s="43">
        <v>1791.626</v>
      </c>
      <c r="P410" s="43">
        <v>1939.865</v>
      </c>
      <c r="Q410" s="43">
        <v>2259.0630000000001</v>
      </c>
      <c r="R410" s="43">
        <v>2415.0250000000001</v>
      </c>
      <c r="S410" s="43">
        <v>2582.0149999999999</v>
      </c>
      <c r="T410" s="43">
        <v>2664.8989999999999</v>
      </c>
      <c r="U410" s="43">
        <v>2724.8649999999998</v>
      </c>
      <c r="V410" s="43">
        <v>2799.1640000000002</v>
      </c>
      <c r="W410" s="43">
        <v>2774.431</v>
      </c>
      <c r="X410" s="43">
        <v>2906.2820000000002</v>
      </c>
      <c r="Y410" s="43">
        <v>3156.444</v>
      </c>
      <c r="Z410" s="43">
        <v>3353.306</v>
      </c>
      <c r="AA410" s="43">
        <v>3558.5439999999999</v>
      </c>
      <c r="AB410" s="43">
        <v>3986.0419999999999</v>
      </c>
      <c r="AC410" s="43">
        <v>4424.482</v>
      </c>
      <c r="AD410" s="43">
        <v>4682.4049999999997</v>
      </c>
      <c r="AE410" s="43">
        <v>5014.8370000000004</v>
      </c>
      <c r="AF410" s="43">
        <v>5777.8739999999998</v>
      </c>
      <c r="AG410" s="43">
        <v>5859.6750000000002</v>
      </c>
      <c r="AH410" s="43">
        <v>6401.2039999999997</v>
      </c>
      <c r="AI410" s="43">
        <v>6354.6279999999997</v>
      </c>
      <c r="AJ410" s="43">
        <v>6884.5860000000002</v>
      </c>
      <c r="AK410" s="43">
        <v>7355.2889999999998</v>
      </c>
      <c r="AL410" s="43">
        <v>7724.2809999999999</v>
      </c>
      <c r="AM410" s="43">
        <v>7604.5159999999996</v>
      </c>
      <c r="AN410" s="43">
        <v>7799.83</v>
      </c>
      <c r="AO410" s="43">
        <v>8351.9410000000007</v>
      </c>
      <c r="AP410" s="43">
        <v>9265.5840000000007</v>
      </c>
      <c r="AQ410" s="43">
        <v>10117.575000000001</v>
      </c>
      <c r="AR410" s="45">
        <v>10683.269</v>
      </c>
      <c r="AS410" s="45">
        <v>11601.585999999999</v>
      </c>
      <c r="AT410" s="45">
        <v>11269.263000000001</v>
      </c>
      <c r="AU410" s="45">
        <v>11211.466</v>
      </c>
      <c r="AV410" s="43">
        <v>12091.884</v>
      </c>
      <c r="AW410" s="43">
        <v>12783.148999999999</v>
      </c>
      <c r="AX410" s="43">
        <v>13449.415999999999</v>
      </c>
      <c r="AY410" s="43">
        <v>14106.201999999999</v>
      </c>
      <c r="AZ410" s="43">
        <v>14794.388999999999</v>
      </c>
      <c r="BA410">
        <v>2020</v>
      </c>
    </row>
    <row r="411" spans="1:53" hidden="1">
      <c r="A411" t="s">
        <v>61</v>
      </c>
      <c r="B411" t="s">
        <v>192</v>
      </c>
      <c r="C411" t="s">
        <v>148</v>
      </c>
      <c r="D411" t="s">
        <v>190</v>
      </c>
      <c r="E411" t="s">
        <v>189</v>
      </c>
      <c r="F411">
        <v>770.303</v>
      </c>
      <c r="G411">
        <v>850.55399999999997</v>
      </c>
      <c r="H411">
        <v>843.20899999999995</v>
      </c>
      <c r="I411">
        <v>818.46100000000001</v>
      </c>
      <c r="J411">
        <v>854.27499999999998</v>
      </c>
      <c r="K411">
        <v>802.92600000000004</v>
      </c>
      <c r="L411">
        <v>959.28599999999994</v>
      </c>
      <c r="M411" s="43">
        <v>1037.126</v>
      </c>
      <c r="N411" s="43">
        <v>1213.22</v>
      </c>
      <c r="O411" s="43">
        <v>1461.3589999999999</v>
      </c>
      <c r="P411" s="43">
        <v>1498.5039999999999</v>
      </c>
      <c r="Q411" s="43">
        <v>1750.8579999999999</v>
      </c>
      <c r="R411" s="43">
        <v>1832.835</v>
      </c>
      <c r="S411" s="43">
        <v>1884.492</v>
      </c>
      <c r="T411" s="43">
        <v>1948.1369999999999</v>
      </c>
      <c r="U411" s="43">
        <v>2123.2829999999999</v>
      </c>
      <c r="V411" s="43">
        <v>2228.2930000000001</v>
      </c>
      <c r="W411" s="43">
        <v>2263.6610000000001</v>
      </c>
      <c r="X411" s="43">
        <v>2153.2449999999999</v>
      </c>
      <c r="Y411" s="43">
        <v>1994.2819999999999</v>
      </c>
      <c r="Z411" s="43">
        <v>2045.81</v>
      </c>
      <c r="AA411" s="43">
        <v>1818.184</v>
      </c>
      <c r="AB411" s="43">
        <v>1828.634</v>
      </c>
      <c r="AC411" s="43">
        <v>2015.2470000000001</v>
      </c>
      <c r="AD411" s="43">
        <v>2288.8969999999999</v>
      </c>
      <c r="AE411" s="43">
        <v>2587.2950000000001</v>
      </c>
      <c r="AF411" s="43">
        <v>2876.1239999999998</v>
      </c>
      <c r="AG411" s="43">
        <v>2925.9380000000001</v>
      </c>
      <c r="AH411" s="43">
        <v>3367.7139999999999</v>
      </c>
      <c r="AI411" s="43">
        <v>3046.7640000000001</v>
      </c>
      <c r="AJ411" s="43">
        <v>3569.1010000000001</v>
      </c>
      <c r="AK411" s="43">
        <v>4014.77</v>
      </c>
      <c r="AL411" s="43">
        <v>4557.2820000000002</v>
      </c>
      <c r="AM411" s="43">
        <v>4386.1090000000004</v>
      </c>
      <c r="AN411" s="43">
        <v>4303.8180000000002</v>
      </c>
      <c r="AO411" s="43">
        <v>4298.2240000000002</v>
      </c>
      <c r="AP411" s="43">
        <v>4178.2889999999998</v>
      </c>
      <c r="AQ411" s="43">
        <v>4577.0039999999999</v>
      </c>
      <c r="AR411" s="45">
        <v>4836.4440000000004</v>
      </c>
      <c r="AS411" s="45">
        <v>5150.5510000000004</v>
      </c>
      <c r="AT411" s="45">
        <v>4978.8019999999997</v>
      </c>
      <c r="AU411" s="45">
        <v>5009.7839999999997</v>
      </c>
      <c r="AV411" s="43">
        <v>5398.0029999999997</v>
      </c>
      <c r="AW411" s="43">
        <v>5700.3720000000003</v>
      </c>
      <c r="AX411" s="43">
        <v>6034.7610000000004</v>
      </c>
      <c r="AY411" s="43">
        <v>6332.73</v>
      </c>
      <c r="AZ411" s="43">
        <v>6668.2219999999998</v>
      </c>
      <c r="BA411">
        <v>2020</v>
      </c>
    </row>
    <row r="412" spans="1:53" hidden="1">
      <c r="A412" t="s">
        <v>61</v>
      </c>
      <c r="B412" t="s">
        <v>192</v>
      </c>
      <c r="C412" t="s">
        <v>191</v>
      </c>
      <c r="D412" t="s">
        <v>190</v>
      </c>
      <c r="E412" t="s">
        <v>189</v>
      </c>
      <c r="F412">
        <v>723.10299999999995</v>
      </c>
      <c r="G412">
        <v>897.47400000000005</v>
      </c>
      <c r="H412" s="43">
        <v>1069.1559999999999</v>
      </c>
      <c r="I412" s="43">
        <v>1163.0250000000001</v>
      </c>
      <c r="J412" s="43">
        <v>1718.2249999999999</v>
      </c>
      <c r="K412" s="43">
        <v>1881.6679999999999</v>
      </c>
      <c r="L412" s="43">
        <v>2099.5259999999998</v>
      </c>
      <c r="M412" s="43">
        <v>2182.3270000000002</v>
      </c>
      <c r="N412" s="43">
        <v>2169.3539999999998</v>
      </c>
      <c r="O412" s="43">
        <v>2267.886</v>
      </c>
      <c r="P412" s="43">
        <v>2451.0940000000001</v>
      </c>
      <c r="Q412" s="43">
        <v>2667.4659999999999</v>
      </c>
      <c r="R412" s="43">
        <v>2611.5450000000001</v>
      </c>
      <c r="S412" s="43">
        <v>2658.462</v>
      </c>
      <c r="T412" s="43">
        <v>2776.5349999999999</v>
      </c>
      <c r="U412" s="43">
        <v>3049.3330000000001</v>
      </c>
      <c r="V412" s="43">
        <v>3097.598</v>
      </c>
      <c r="W412" s="43">
        <v>3125.7530000000002</v>
      </c>
      <c r="X412" s="43">
        <v>3220.5369999999998</v>
      </c>
      <c r="Y412" s="43">
        <v>3327.1689999999999</v>
      </c>
      <c r="Z412" s="43">
        <v>3516.174</v>
      </c>
      <c r="AA412" s="43">
        <v>3632.8919999999998</v>
      </c>
      <c r="AB412" s="43">
        <v>3839.5259999999998</v>
      </c>
      <c r="AC412" s="43">
        <v>3901.3989999999999</v>
      </c>
      <c r="AD412" s="43">
        <v>3914.4540000000002</v>
      </c>
      <c r="AE412" s="43">
        <v>4003.8870000000002</v>
      </c>
      <c r="AF412" s="43">
        <v>4020.2959999999998</v>
      </c>
      <c r="AG412" s="43">
        <v>4009.172</v>
      </c>
      <c r="AH412" s="43">
        <v>4269.6469999999999</v>
      </c>
      <c r="AI412" s="43">
        <v>4063.607</v>
      </c>
      <c r="AJ412" s="43">
        <v>4135.3180000000002</v>
      </c>
      <c r="AK412" s="43">
        <v>4488.4430000000002</v>
      </c>
      <c r="AL412" s="43">
        <v>4608.4930000000004</v>
      </c>
      <c r="AM412" s="43">
        <v>4728.634</v>
      </c>
      <c r="AN412" s="43">
        <v>4940.1909999999998</v>
      </c>
      <c r="AO412" s="43">
        <v>5074.6880000000001</v>
      </c>
      <c r="AP412" s="43">
        <v>5517.6729999999998</v>
      </c>
      <c r="AQ412" s="43">
        <v>5813.0630000000001</v>
      </c>
      <c r="AR412" s="45">
        <v>5977.4139999999998</v>
      </c>
      <c r="AS412" s="45">
        <v>6136.58</v>
      </c>
      <c r="AT412" s="45">
        <v>6259.049</v>
      </c>
      <c r="AU412" s="45">
        <v>6361.4089999999997</v>
      </c>
      <c r="AV412" s="43">
        <v>6734.1310000000003</v>
      </c>
      <c r="AW412" s="43">
        <v>7157.9009999999998</v>
      </c>
      <c r="AX412" s="43">
        <v>7552.1890000000003</v>
      </c>
      <c r="AY412" s="43">
        <v>7883.7169999999996</v>
      </c>
      <c r="AZ412" s="43">
        <v>8204.8680000000004</v>
      </c>
      <c r="BA412">
        <v>2020</v>
      </c>
    </row>
    <row r="413" spans="1:53" hidden="1">
      <c r="A413" t="s">
        <v>61</v>
      </c>
      <c r="B413" t="s">
        <v>188</v>
      </c>
      <c r="C413" t="s">
        <v>187</v>
      </c>
      <c r="E413" t="s">
        <v>184</v>
      </c>
      <c r="F413" t="s">
        <v>203</v>
      </c>
      <c r="G413">
        <v>1E-3</v>
      </c>
      <c r="H413">
        <v>1E-3</v>
      </c>
      <c r="I413">
        <v>1E-3</v>
      </c>
      <c r="J413">
        <v>1E-3</v>
      </c>
      <c r="K413">
        <v>1E-3</v>
      </c>
      <c r="L413">
        <v>1E-3</v>
      </c>
      <c r="M413">
        <v>1E-3</v>
      </c>
      <c r="N413">
        <v>1E-3</v>
      </c>
      <c r="O413">
        <v>1E-3</v>
      </c>
      <c r="P413">
        <v>1E-3</v>
      </c>
      <c r="Q413">
        <v>1E-3</v>
      </c>
      <c r="R413">
        <v>1E-3</v>
      </c>
      <c r="S413">
        <v>1E-3</v>
      </c>
      <c r="T413">
        <v>1E-3</v>
      </c>
      <c r="U413">
        <v>1E-3</v>
      </c>
      <c r="V413">
        <v>1E-3</v>
      </c>
      <c r="W413">
        <v>1E-3</v>
      </c>
      <c r="X413">
        <v>1E-3</v>
      </c>
      <c r="Y413">
        <v>1E-3</v>
      </c>
      <c r="Z413">
        <v>1E-3</v>
      </c>
      <c r="AA413">
        <v>1E-3</v>
      </c>
      <c r="AB413">
        <v>1E-3</v>
      </c>
      <c r="AC413">
        <v>1E-3</v>
      </c>
      <c r="AD413">
        <v>1E-3</v>
      </c>
      <c r="AE413">
        <v>1E-3</v>
      </c>
      <c r="AF413">
        <v>1E-3</v>
      </c>
      <c r="AG413">
        <v>1E-3</v>
      </c>
      <c r="AH413">
        <v>1E-3</v>
      </c>
      <c r="AI413" t="s">
        <v>203</v>
      </c>
      <c r="AJ413" t="s">
        <v>203</v>
      </c>
      <c r="AK413" t="s">
        <v>203</v>
      </c>
      <c r="AL413" t="s">
        <v>203</v>
      </c>
      <c r="AM413" t="s">
        <v>203</v>
      </c>
      <c r="AN413" t="s">
        <v>203</v>
      </c>
      <c r="AO413" t="s">
        <v>203</v>
      </c>
      <c r="AP413" t="s">
        <v>203</v>
      </c>
      <c r="AQ413" t="s">
        <v>203</v>
      </c>
      <c r="AR413" s="2" t="s">
        <v>203</v>
      </c>
      <c r="AS413" s="2" t="s">
        <v>203</v>
      </c>
      <c r="AT413" s="2" t="s">
        <v>203</v>
      </c>
      <c r="AU413" s="2" t="s">
        <v>203</v>
      </c>
      <c r="AV413" t="s">
        <v>203</v>
      </c>
      <c r="AW413" t="s">
        <v>203</v>
      </c>
      <c r="AX413" t="s">
        <v>203</v>
      </c>
      <c r="AY413" t="s">
        <v>203</v>
      </c>
      <c r="AZ413" t="s">
        <v>203</v>
      </c>
      <c r="BA413">
        <v>2020</v>
      </c>
    </row>
    <row r="414" spans="1:53" hidden="1">
      <c r="A414" t="s">
        <v>61</v>
      </c>
      <c r="B414" t="s">
        <v>186</v>
      </c>
      <c r="C414" t="s">
        <v>185</v>
      </c>
      <c r="E414" t="s">
        <v>184</v>
      </c>
      <c r="F414">
        <v>0.93600000000000005</v>
      </c>
      <c r="G414">
        <v>0.82499999999999996</v>
      </c>
      <c r="H414">
        <v>0.77800000000000002</v>
      </c>
      <c r="I414">
        <v>0.78100000000000003</v>
      </c>
      <c r="J414">
        <v>0.56699999999999995</v>
      </c>
      <c r="K414">
        <v>0.61099999999999999</v>
      </c>
      <c r="L414">
        <v>0.65300000000000002</v>
      </c>
      <c r="M414">
        <v>0.71599999999999997</v>
      </c>
      <c r="N414">
        <v>0.76700000000000002</v>
      </c>
      <c r="O414">
        <v>0.79</v>
      </c>
      <c r="P414">
        <v>0.79100000000000004</v>
      </c>
      <c r="Q414">
        <v>0.84699999999999998</v>
      </c>
      <c r="R414">
        <v>0.92500000000000004</v>
      </c>
      <c r="S414">
        <v>0.97099999999999997</v>
      </c>
      <c r="T414">
        <v>0.96</v>
      </c>
      <c r="U414">
        <v>0.89400000000000002</v>
      </c>
      <c r="V414">
        <v>0.90400000000000003</v>
      </c>
      <c r="W414">
        <v>0.88800000000000001</v>
      </c>
      <c r="X414">
        <v>0.90200000000000002</v>
      </c>
      <c r="Y414">
        <v>0.94899999999999995</v>
      </c>
      <c r="Z414">
        <v>0.95399999999999996</v>
      </c>
      <c r="AA414">
        <v>0.98</v>
      </c>
      <c r="AB414">
        <v>1.038</v>
      </c>
      <c r="AC414">
        <v>1.1339999999999999</v>
      </c>
      <c r="AD414">
        <v>1.196</v>
      </c>
      <c r="AE414">
        <v>1.252</v>
      </c>
      <c r="AF414">
        <v>1.4370000000000001</v>
      </c>
      <c r="AG414">
        <v>1.462</v>
      </c>
      <c r="AH414">
        <v>1.4990000000000001</v>
      </c>
      <c r="AI414">
        <v>1.5640000000000001</v>
      </c>
      <c r="AJ414">
        <v>1.665</v>
      </c>
      <c r="AK414">
        <v>1.639</v>
      </c>
      <c r="AL414">
        <v>1.6759999999999999</v>
      </c>
      <c r="AM414">
        <v>1.6080000000000001</v>
      </c>
      <c r="AN414">
        <v>1.579</v>
      </c>
      <c r="AO414">
        <v>1.6459999999999999</v>
      </c>
      <c r="AP414">
        <v>1.679</v>
      </c>
      <c r="AQ414">
        <v>1.74</v>
      </c>
      <c r="AR414" s="2">
        <v>1.7869999999999999</v>
      </c>
      <c r="AS414" s="2">
        <v>1.891</v>
      </c>
      <c r="AT414" s="2">
        <v>1.8</v>
      </c>
      <c r="AU414" s="2">
        <v>1.762</v>
      </c>
      <c r="AV414">
        <v>1.796</v>
      </c>
      <c r="AW414">
        <v>1.786</v>
      </c>
      <c r="AX414">
        <v>1.7809999999999999</v>
      </c>
      <c r="AY414">
        <v>1.7889999999999999</v>
      </c>
      <c r="AZ414">
        <v>1.8029999999999999</v>
      </c>
      <c r="BA414">
        <v>2020</v>
      </c>
    </row>
    <row r="415" spans="1:53" hidden="1">
      <c r="A415" t="s">
        <v>61</v>
      </c>
      <c r="B415" t="s">
        <v>183</v>
      </c>
      <c r="C415" t="s">
        <v>144</v>
      </c>
    </row>
    <row r="416" spans="1:53" hidden="1">
      <c r="A416" t="s">
        <v>61</v>
      </c>
      <c r="B416" t="s">
        <v>181</v>
      </c>
      <c r="C416" t="s">
        <v>144</v>
      </c>
    </row>
    <row r="417" spans="1:53" hidden="1">
      <c r="A417" t="s">
        <v>61</v>
      </c>
      <c r="B417" t="s">
        <v>180</v>
      </c>
      <c r="C417" t="s">
        <v>178</v>
      </c>
      <c r="E417" t="s">
        <v>211</v>
      </c>
      <c r="F417">
        <v>8.7289999999999992</v>
      </c>
      <c r="G417">
        <v>10.029</v>
      </c>
      <c r="H417">
        <v>11.121</v>
      </c>
      <c r="I417">
        <v>12.202999999999999</v>
      </c>
      <c r="J417">
        <v>13.167999999999999</v>
      </c>
      <c r="K417">
        <v>13.853</v>
      </c>
      <c r="L417">
        <v>17.989999999999998</v>
      </c>
      <c r="M417">
        <v>19.375</v>
      </c>
      <c r="N417">
        <v>21.376000000000001</v>
      </c>
      <c r="O417">
        <v>22.224</v>
      </c>
      <c r="P417">
        <v>23.475999999999999</v>
      </c>
      <c r="Q417">
        <v>26.744</v>
      </c>
      <c r="R417">
        <v>29.042999999999999</v>
      </c>
      <c r="S417">
        <v>29.568999999999999</v>
      </c>
      <c r="T417">
        <v>30.728000000000002</v>
      </c>
      <c r="U417">
        <v>30.581</v>
      </c>
      <c r="V417">
        <v>31.399000000000001</v>
      </c>
      <c r="W417">
        <v>31.577000000000002</v>
      </c>
      <c r="X417">
        <v>32.481999999999999</v>
      </c>
      <c r="Y417">
        <v>33.756999999999998</v>
      </c>
      <c r="Z417">
        <v>35.420999999999999</v>
      </c>
      <c r="AA417">
        <v>37.99</v>
      </c>
      <c r="AB417">
        <v>41.783999999999999</v>
      </c>
      <c r="AC417">
        <v>46.241999999999997</v>
      </c>
      <c r="AD417">
        <v>51.68</v>
      </c>
      <c r="AE417">
        <v>56.838999999999999</v>
      </c>
      <c r="AF417">
        <v>60.957999999999998</v>
      </c>
      <c r="AG417">
        <v>64.03</v>
      </c>
      <c r="AH417">
        <v>70.188000000000002</v>
      </c>
      <c r="AI417">
        <v>74.034000000000006</v>
      </c>
      <c r="AJ417">
        <v>75.274000000000001</v>
      </c>
      <c r="AK417">
        <v>79.805000000000007</v>
      </c>
      <c r="AL417">
        <v>82.426000000000002</v>
      </c>
      <c r="AM417">
        <v>82.983000000000004</v>
      </c>
      <c r="AN417">
        <v>84.88</v>
      </c>
      <c r="AO417">
        <v>84.926000000000002</v>
      </c>
      <c r="AP417">
        <v>84.399000000000001</v>
      </c>
      <c r="AQ417">
        <v>90.475999999999999</v>
      </c>
      <c r="AR417" s="2">
        <v>96.611999999999995</v>
      </c>
      <c r="AS417" s="2">
        <v>99.786000000000001</v>
      </c>
      <c r="AT417" s="2">
        <v>100.208</v>
      </c>
      <c r="AU417" s="2">
        <v>101.625</v>
      </c>
      <c r="AV417">
        <v>106.389</v>
      </c>
      <c r="AW417">
        <v>108.33</v>
      </c>
      <c r="AX417">
        <v>110.488</v>
      </c>
      <c r="AY417">
        <v>113.422</v>
      </c>
      <c r="AZ417">
        <v>116.66800000000001</v>
      </c>
      <c r="BA417">
        <v>2020</v>
      </c>
    </row>
    <row r="418" spans="1:53" hidden="1">
      <c r="A418" t="s">
        <v>61</v>
      </c>
      <c r="B418" t="s">
        <v>180</v>
      </c>
      <c r="C418" t="s">
        <v>170</v>
      </c>
      <c r="E418" t="s">
        <v>179</v>
      </c>
      <c r="F418">
        <v>-7.3479999999999999</v>
      </c>
      <c r="G418">
        <v>14.9</v>
      </c>
      <c r="H418">
        <v>10.879</v>
      </c>
      <c r="I418">
        <v>9.7330000000000005</v>
      </c>
      <c r="J418">
        <v>7.9080000000000004</v>
      </c>
      <c r="K418">
        <v>5.2009999999999996</v>
      </c>
      <c r="L418">
        <v>29.867000000000001</v>
      </c>
      <c r="M418">
        <v>7.6970000000000001</v>
      </c>
      <c r="N418">
        <v>10.326000000000001</v>
      </c>
      <c r="O418">
        <v>3.968</v>
      </c>
      <c r="P418">
        <v>5.6319999999999997</v>
      </c>
      <c r="Q418">
        <v>13.920999999999999</v>
      </c>
      <c r="R418">
        <v>8.5969999999999995</v>
      </c>
      <c r="S418">
        <v>1.81</v>
      </c>
      <c r="T418">
        <v>3.9220000000000002</v>
      </c>
      <c r="U418">
        <v>-0.48</v>
      </c>
      <c r="V418">
        <v>2.6739999999999999</v>
      </c>
      <c r="W418">
        <v>0.56799999999999995</v>
      </c>
      <c r="X418">
        <v>2.8679999999999999</v>
      </c>
      <c r="Y418">
        <v>3.9220000000000002</v>
      </c>
      <c r="Z418">
        <v>4.9320000000000004</v>
      </c>
      <c r="AA418">
        <v>7.2519999999999998</v>
      </c>
      <c r="AB418">
        <v>9.9879999999999995</v>
      </c>
      <c r="AC418">
        <v>10.669</v>
      </c>
      <c r="AD418">
        <v>11.759</v>
      </c>
      <c r="AE418">
        <v>9.9819999999999993</v>
      </c>
      <c r="AF418">
        <v>7.2460000000000004</v>
      </c>
      <c r="AG418">
        <v>5.04</v>
      </c>
      <c r="AH418">
        <v>9.6159999999999997</v>
      </c>
      <c r="AI418">
        <v>5.4809999999999999</v>
      </c>
      <c r="AJ418">
        <v>1.6739999999999999</v>
      </c>
      <c r="AK418">
        <v>6.02</v>
      </c>
      <c r="AL418">
        <v>3.2850000000000001</v>
      </c>
      <c r="AM418">
        <v>0.67500000000000004</v>
      </c>
      <c r="AN418">
        <v>2.286</v>
      </c>
      <c r="AO418">
        <v>5.3999999999999999E-2</v>
      </c>
      <c r="AP418">
        <v>-0.621</v>
      </c>
      <c r="AQ418">
        <v>7.2009999999999996</v>
      </c>
      <c r="AR418" s="2">
        <v>6.782</v>
      </c>
      <c r="AS418" s="2">
        <v>3.286</v>
      </c>
      <c r="AT418" s="2">
        <v>0.42299999999999999</v>
      </c>
      <c r="AU418" s="2">
        <v>1.4139999999999999</v>
      </c>
      <c r="AV418">
        <v>4.6879999999999997</v>
      </c>
      <c r="AW418">
        <v>1.825</v>
      </c>
      <c r="AX418">
        <v>1.992</v>
      </c>
      <c r="AY418">
        <v>2.6549999999999998</v>
      </c>
      <c r="AZ418">
        <v>2.8620000000000001</v>
      </c>
      <c r="BA418">
        <v>2020</v>
      </c>
    </row>
    <row r="419" spans="1:53" hidden="1">
      <c r="A419" t="s">
        <v>61</v>
      </c>
      <c r="B419" t="s">
        <v>176</v>
      </c>
      <c r="C419" t="s">
        <v>178</v>
      </c>
      <c r="E419" t="s">
        <v>211</v>
      </c>
      <c r="F419" t="s">
        <v>152</v>
      </c>
      <c r="G419" t="s">
        <v>152</v>
      </c>
      <c r="H419">
        <v>11.634</v>
      </c>
      <c r="I419">
        <v>12.093</v>
      </c>
      <c r="J419">
        <v>12.736000000000001</v>
      </c>
      <c r="K419">
        <v>14.327999999999999</v>
      </c>
      <c r="L419">
        <v>18.247</v>
      </c>
      <c r="M419">
        <v>18.706</v>
      </c>
      <c r="N419">
        <v>21.247</v>
      </c>
      <c r="O419">
        <v>22.105</v>
      </c>
      <c r="P419">
        <v>23.635000000000002</v>
      </c>
      <c r="Q419">
        <v>26.904</v>
      </c>
      <c r="R419">
        <v>29.169</v>
      </c>
      <c r="S419">
        <v>28.382000000000001</v>
      </c>
      <c r="T419">
        <v>30.533999999999999</v>
      </c>
      <c r="U419">
        <v>30.524000000000001</v>
      </c>
      <c r="V419">
        <v>31.477</v>
      </c>
      <c r="W419">
        <v>32.1</v>
      </c>
      <c r="X419">
        <v>33.136000000000003</v>
      </c>
      <c r="Y419">
        <v>34.606000000000002</v>
      </c>
      <c r="Z419">
        <v>36.680999999999997</v>
      </c>
      <c r="AA419">
        <v>39.116</v>
      </c>
      <c r="AB419">
        <v>43.304000000000002</v>
      </c>
      <c r="AC419">
        <v>48.609000000000002</v>
      </c>
      <c r="AD419">
        <v>53.511000000000003</v>
      </c>
      <c r="AE419">
        <v>58.14</v>
      </c>
      <c r="AF419">
        <v>61.862000000000002</v>
      </c>
      <c r="AG419">
        <v>65.372</v>
      </c>
      <c r="AH419">
        <v>73.343999999999994</v>
      </c>
      <c r="AI419">
        <v>74.245000000000005</v>
      </c>
      <c r="AJ419">
        <v>76.272999999999996</v>
      </c>
      <c r="AK419">
        <v>81.676000000000002</v>
      </c>
      <c r="AL419">
        <v>83.555000000000007</v>
      </c>
      <c r="AM419">
        <v>83.712000000000003</v>
      </c>
      <c r="AN419">
        <v>84.965000000000003</v>
      </c>
      <c r="AO419">
        <v>85.120999999999995</v>
      </c>
      <c r="AP419">
        <v>85.304000000000002</v>
      </c>
      <c r="AQ419">
        <v>93.656999999999996</v>
      </c>
      <c r="AR419" s="2">
        <v>99.921999999999997</v>
      </c>
      <c r="AS419" s="2">
        <v>99.8</v>
      </c>
      <c r="AT419" s="2">
        <v>98.4</v>
      </c>
      <c r="AU419" s="2">
        <v>105.2</v>
      </c>
      <c r="AV419">
        <v>107.578</v>
      </c>
      <c r="AW419">
        <v>109.08199999999999</v>
      </c>
      <c r="AX419">
        <v>111.893</v>
      </c>
      <c r="AY419">
        <v>114.95</v>
      </c>
      <c r="AZ419">
        <v>118.38500000000001</v>
      </c>
      <c r="BA419">
        <v>2020</v>
      </c>
    </row>
    <row r="420" spans="1:53" hidden="1">
      <c r="A420" t="s">
        <v>61</v>
      </c>
      <c r="B420" t="s">
        <v>176</v>
      </c>
      <c r="C420" t="s">
        <v>170</v>
      </c>
      <c r="E420" t="s">
        <v>175</v>
      </c>
      <c r="F420" t="s">
        <v>152</v>
      </c>
      <c r="G420" t="s">
        <v>152</v>
      </c>
      <c r="H420" t="s">
        <v>152</v>
      </c>
      <c r="I420">
        <v>3.9470000000000001</v>
      </c>
      <c r="J420">
        <v>5.3159999999999998</v>
      </c>
      <c r="K420">
        <v>12.5</v>
      </c>
      <c r="L420">
        <v>27.35</v>
      </c>
      <c r="M420">
        <v>2.5169999999999999</v>
      </c>
      <c r="N420">
        <v>13.584</v>
      </c>
      <c r="O420">
        <v>4.0350000000000001</v>
      </c>
      <c r="P420">
        <v>6.9249999999999998</v>
      </c>
      <c r="Q420">
        <v>13.831</v>
      </c>
      <c r="R420">
        <v>8.4179999999999993</v>
      </c>
      <c r="S420">
        <v>-2.698</v>
      </c>
      <c r="T420">
        <v>7.58</v>
      </c>
      <c r="U420">
        <v>-3.2000000000000001E-2</v>
      </c>
      <c r="V420">
        <v>3.1219999999999999</v>
      </c>
      <c r="W420">
        <v>1.9790000000000001</v>
      </c>
      <c r="X420">
        <v>3.2290000000000001</v>
      </c>
      <c r="Y420">
        <v>4.4359999999999999</v>
      </c>
      <c r="Z420">
        <v>5.9950000000000001</v>
      </c>
      <c r="AA420">
        <v>6.6379999999999999</v>
      </c>
      <c r="AB420">
        <v>10.706</v>
      </c>
      <c r="AC420">
        <v>12.25</v>
      </c>
      <c r="AD420">
        <v>10.084</v>
      </c>
      <c r="AE420">
        <v>8.6509999999999998</v>
      </c>
      <c r="AF420">
        <v>6.4009999999999998</v>
      </c>
      <c r="AG420">
        <v>5.6749999999999998</v>
      </c>
      <c r="AH420">
        <v>12.195</v>
      </c>
      <c r="AI420">
        <v>1.228</v>
      </c>
      <c r="AJ420">
        <v>2.7309999999999999</v>
      </c>
      <c r="AK420">
        <v>7.0839999999999996</v>
      </c>
      <c r="AL420">
        <v>2.3010000000000002</v>
      </c>
      <c r="AM420">
        <v>0.187</v>
      </c>
      <c r="AN420">
        <v>1.4970000000000001</v>
      </c>
      <c r="AO420">
        <v>0.184</v>
      </c>
      <c r="AP420">
        <v>0.214</v>
      </c>
      <c r="AQ420">
        <v>9.7919999999999998</v>
      </c>
      <c r="AR420" s="2">
        <v>6.6890000000000001</v>
      </c>
      <c r="AS420" s="2">
        <v>-0.122</v>
      </c>
      <c r="AT420" s="2">
        <v>-1.403</v>
      </c>
      <c r="AU420" s="2">
        <v>6.9109999999999996</v>
      </c>
      <c r="AV420">
        <v>2.2599999999999998</v>
      </c>
      <c r="AW420">
        <v>1.399</v>
      </c>
      <c r="AX420">
        <v>2.577</v>
      </c>
      <c r="AY420">
        <v>2.7320000000000002</v>
      </c>
      <c r="AZ420">
        <v>2.988</v>
      </c>
      <c r="BA420">
        <v>2020</v>
      </c>
    </row>
    <row r="421" spans="1:53" hidden="1">
      <c r="A421" t="s">
        <v>61</v>
      </c>
      <c r="B421" t="s">
        <v>174</v>
      </c>
      <c r="C421" t="s">
        <v>170</v>
      </c>
      <c r="E421" t="s">
        <v>210</v>
      </c>
      <c r="F421" t="s">
        <v>152</v>
      </c>
      <c r="G421" t="s">
        <v>152</v>
      </c>
      <c r="H421" t="s">
        <v>152</v>
      </c>
      <c r="I421" t="s">
        <v>152</v>
      </c>
      <c r="J421" t="s">
        <v>152</v>
      </c>
      <c r="K421" t="s">
        <v>152</v>
      </c>
      <c r="L421" t="s">
        <v>152</v>
      </c>
      <c r="M421" t="s">
        <v>152</v>
      </c>
      <c r="N421" t="s">
        <v>152</v>
      </c>
      <c r="O421" t="s">
        <v>152</v>
      </c>
      <c r="P421" t="s">
        <v>152</v>
      </c>
      <c r="Q421" t="s">
        <v>152</v>
      </c>
      <c r="R421" t="s">
        <v>152</v>
      </c>
      <c r="S421" t="s">
        <v>152</v>
      </c>
      <c r="T421" t="s">
        <v>152</v>
      </c>
      <c r="U421" t="s">
        <v>152</v>
      </c>
      <c r="V421" t="s">
        <v>152</v>
      </c>
      <c r="W421" t="s">
        <v>152</v>
      </c>
      <c r="X421" t="s">
        <v>152</v>
      </c>
      <c r="Y421" t="s">
        <v>152</v>
      </c>
      <c r="Z421">
        <v>-9.6639999999999997</v>
      </c>
      <c r="AA421">
        <v>-19.960999999999999</v>
      </c>
      <c r="AB421">
        <v>13.699</v>
      </c>
      <c r="AC421">
        <v>-3.1030000000000002</v>
      </c>
      <c r="AD421">
        <v>4.9390000000000001</v>
      </c>
      <c r="AE421">
        <v>3.6019999999999999</v>
      </c>
      <c r="AF421">
        <v>-9.3390000000000004</v>
      </c>
      <c r="AG421">
        <v>10.14</v>
      </c>
      <c r="AH421">
        <v>-0.16600000000000001</v>
      </c>
      <c r="AI421">
        <v>-2.0329999999999999</v>
      </c>
      <c r="AJ421">
        <v>9.9619999999999997</v>
      </c>
      <c r="AK421">
        <v>16.106999999999999</v>
      </c>
      <c r="AL421">
        <v>1.008</v>
      </c>
      <c r="AM421">
        <v>-0.71599999999999997</v>
      </c>
      <c r="AN421">
        <v>-11.993</v>
      </c>
      <c r="AO421">
        <v>7.55</v>
      </c>
      <c r="AP421">
        <v>11.106999999999999</v>
      </c>
      <c r="AQ421">
        <v>3.95</v>
      </c>
      <c r="AR421" s="2">
        <v>-1.1000000000000001</v>
      </c>
      <c r="AS421" s="2">
        <v>2.2490000000000001</v>
      </c>
      <c r="AT421" s="2">
        <v>-6.391</v>
      </c>
      <c r="AU421" s="2" t="s">
        <v>152</v>
      </c>
      <c r="AV421" t="s">
        <v>152</v>
      </c>
      <c r="AW421" t="s">
        <v>152</v>
      </c>
      <c r="AX421" t="s">
        <v>152</v>
      </c>
      <c r="AY421" t="s">
        <v>152</v>
      </c>
      <c r="AZ421" t="s">
        <v>152</v>
      </c>
      <c r="BA421">
        <v>2020</v>
      </c>
    </row>
    <row r="422" spans="1:53" hidden="1">
      <c r="A422" t="s">
        <v>61</v>
      </c>
      <c r="B422" t="s">
        <v>173</v>
      </c>
      <c r="C422" t="s">
        <v>170</v>
      </c>
      <c r="E422" t="s">
        <v>210</v>
      </c>
      <c r="F422" t="s">
        <v>152</v>
      </c>
      <c r="G422" t="s">
        <v>152</v>
      </c>
      <c r="H422" t="s">
        <v>152</v>
      </c>
      <c r="I422" t="s">
        <v>152</v>
      </c>
      <c r="J422" t="s">
        <v>152</v>
      </c>
      <c r="K422" t="s">
        <v>152</v>
      </c>
      <c r="L422" t="s">
        <v>152</v>
      </c>
      <c r="M422" t="s">
        <v>152</v>
      </c>
      <c r="N422" t="s">
        <v>152</v>
      </c>
      <c r="O422" t="s">
        <v>152</v>
      </c>
      <c r="P422" t="s">
        <v>152</v>
      </c>
      <c r="Q422" t="s">
        <v>152</v>
      </c>
      <c r="R422" t="s">
        <v>152</v>
      </c>
      <c r="S422" t="s">
        <v>152</v>
      </c>
      <c r="T422" t="s">
        <v>152</v>
      </c>
      <c r="U422" t="s">
        <v>152</v>
      </c>
      <c r="V422" t="s">
        <v>152</v>
      </c>
      <c r="W422" t="s">
        <v>152</v>
      </c>
      <c r="X422" t="s">
        <v>152</v>
      </c>
      <c r="Y422" t="s">
        <v>152</v>
      </c>
      <c r="Z422">
        <v>-8.0869999999999997</v>
      </c>
      <c r="AA422">
        <v>-8.6189999999999998</v>
      </c>
      <c r="AB422">
        <v>25.050999999999998</v>
      </c>
      <c r="AC422">
        <v>-11.145</v>
      </c>
      <c r="AD422">
        <v>5.3970000000000002</v>
      </c>
      <c r="AE422">
        <v>3.0190000000000001</v>
      </c>
      <c r="AF422">
        <v>-4.8600000000000003</v>
      </c>
      <c r="AG422">
        <v>4.0780000000000003</v>
      </c>
      <c r="AH422">
        <v>7.7629999999999999</v>
      </c>
      <c r="AI422">
        <v>-5.032</v>
      </c>
      <c r="AJ422">
        <v>9.8190000000000008</v>
      </c>
      <c r="AK422">
        <v>17.356000000000002</v>
      </c>
      <c r="AL422">
        <v>-8.702</v>
      </c>
      <c r="AM422">
        <v>-6.34</v>
      </c>
      <c r="AN422">
        <v>-2.5880000000000001</v>
      </c>
      <c r="AO422">
        <v>7.9560000000000004</v>
      </c>
      <c r="AP422">
        <v>10.076000000000001</v>
      </c>
      <c r="AQ422">
        <v>-3.21</v>
      </c>
      <c r="AR422" s="2">
        <v>-2.0499999999999998</v>
      </c>
      <c r="AS422" s="2">
        <v>0.76100000000000001</v>
      </c>
      <c r="AT422" s="2">
        <v>-2.4369999999999998</v>
      </c>
      <c r="AU422" s="2" t="s">
        <v>152</v>
      </c>
      <c r="AV422" t="s">
        <v>152</v>
      </c>
      <c r="AW422" t="s">
        <v>152</v>
      </c>
      <c r="AX422" t="s">
        <v>152</v>
      </c>
      <c r="AY422" t="s">
        <v>152</v>
      </c>
      <c r="AZ422" t="s">
        <v>152</v>
      </c>
      <c r="BA422">
        <v>2020</v>
      </c>
    </row>
    <row r="423" spans="1:53" hidden="1">
      <c r="A423" t="s">
        <v>61</v>
      </c>
      <c r="B423" t="s">
        <v>172</v>
      </c>
      <c r="C423" t="s">
        <v>170</v>
      </c>
      <c r="E423" t="s">
        <v>210</v>
      </c>
      <c r="F423" t="s">
        <v>152</v>
      </c>
      <c r="G423" t="s">
        <v>152</v>
      </c>
      <c r="H423" t="s">
        <v>152</v>
      </c>
      <c r="I423" t="s">
        <v>152</v>
      </c>
      <c r="J423" t="s">
        <v>152</v>
      </c>
      <c r="K423" t="s">
        <v>152</v>
      </c>
      <c r="L423" t="s">
        <v>152</v>
      </c>
      <c r="M423" t="s">
        <v>152</v>
      </c>
      <c r="N423" t="s">
        <v>152</v>
      </c>
      <c r="O423" t="s">
        <v>152</v>
      </c>
      <c r="P423" t="s">
        <v>152</v>
      </c>
      <c r="Q423" t="s">
        <v>152</v>
      </c>
      <c r="R423" t="s">
        <v>152</v>
      </c>
      <c r="S423" t="s">
        <v>152</v>
      </c>
      <c r="T423" t="s">
        <v>152</v>
      </c>
      <c r="U423" t="s">
        <v>152</v>
      </c>
      <c r="V423" t="s">
        <v>152</v>
      </c>
      <c r="W423" t="s">
        <v>152</v>
      </c>
      <c r="X423" t="s">
        <v>152</v>
      </c>
      <c r="Y423" t="s">
        <v>152</v>
      </c>
      <c r="Z423">
        <v>-13.98</v>
      </c>
      <c r="AA423">
        <v>-26.381</v>
      </c>
      <c r="AB423">
        <v>18.452000000000002</v>
      </c>
      <c r="AC423">
        <v>10.574999999999999</v>
      </c>
      <c r="AD423">
        <v>-3.609</v>
      </c>
      <c r="AE423">
        <v>-4.0199999999999996</v>
      </c>
      <c r="AF423">
        <v>-11.702999999999999</v>
      </c>
      <c r="AG423">
        <v>-11.215999999999999</v>
      </c>
      <c r="AH423">
        <v>13.41</v>
      </c>
      <c r="AI423">
        <v>-10.611000000000001</v>
      </c>
      <c r="AJ423">
        <v>-3.266</v>
      </c>
      <c r="AK423">
        <v>42.604999999999997</v>
      </c>
      <c r="AL423">
        <v>-1.639</v>
      </c>
      <c r="AM423">
        <v>10.377000000000001</v>
      </c>
      <c r="AN423">
        <v>-2.1179999999999999</v>
      </c>
      <c r="AO423">
        <v>-5.3869999999999996</v>
      </c>
      <c r="AP423">
        <v>20.896999999999998</v>
      </c>
      <c r="AQ423">
        <v>-5.3719999999999999</v>
      </c>
      <c r="AR423" s="2">
        <v>1.5589999999999999</v>
      </c>
      <c r="AS423" s="2">
        <v>-5.673</v>
      </c>
      <c r="AT423" s="2">
        <v>-3.4790000000000001</v>
      </c>
      <c r="AU423" s="2" t="s">
        <v>152</v>
      </c>
      <c r="AV423" t="s">
        <v>152</v>
      </c>
      <c r="AW423" t="s">
        <v>152</v>
      </c>
      <c r="AX423" t="s">
        <v>152</v>
      </c>
      <c r="AY423" t="s">
        <v>152</v>
      </c>
      <c r="AZ423" t="s">
        <v>152</v>
      </c>
      <c r="BA423">
        <v>2020</v>
      </c>
    </row>
    <row r="424" spans="1:53" hidden="1">
      <c r="A424" t="s">
        <v>61</v>
      </c>
      <c r="B424" t="s">
        <v>171</v>
      </c>
      <c r="C424" t="s">
        <v>170</v>
      </c>
      <c r="E424" t="s">
        <v>210</v>
      </c>
      <c r="F424" t="s">
        <v>152</v>
      </c>
      <c r="G424" t="s">
        <v>152</v>
      </c>
      <c r="H424" t="s">
        <v>152</v>
      </c>
      <c r="I424" t="s">
        <v>152</v>
      </c>
      <c r="J424" t="s">
        <v>152</v>
      </c>
      <c r="K424" t="s">
        <v>152</v>
      </c>
      <c r="L424" t="s">
        <v>152</v>
      </c>
      <c r="M424" t="s">
        <v>152</v>
      </c>
      <c r="N424" t="s">
        <v>152</v>
      </c>
      <c r="O424" t="s">
        <v>152</v>
      </c>
      <c r="P424" t="s">
        <v>152</v>
      </c>
      <c r="Q424" t="s">
        <v>152</v>
      </c>
      <c r="R424" t="s">
        <v>152</v>
      </c>
      <c r="S424" t="s">
        <v>152</v>
      </c>
      <c r="T424" t="s">
        <v>152</v>
      </c>
      <c r="U424" t="s">
        <v>152</v>
      </c>
      <c r="V424" t="s">
        <v>152</v>
      </c>
      <c r="W424" t="s">
        <v>152</v>
      </c>
      <c r="X424" t="s">
        <v>152</v>
      </c>
      <c r="Y424" t="s">
        <v>152</v>
      </c>
      <c r="Z424">
        <v>12.997</v>
      </c>
      <c r="AA424">
        <v>-39.136000000000003</v>
      </c>
      <c r="AB424">
        <v>21.73</v>
      </c>
      <c r="AC424">
        <v>59.377000000000002</v>
      </c>
      <c r="AD424">
        <v>-8.3140000000000001</v>
      </c>
      <c r="AE424">
        <v>9.0570000000000004</v>
      </c>
      <c r="AF424">
        <v>-44.646000000000001</v>
      </c>
      <c r="AG424">
        <v>25.869</v>
      </c>
      <c r="AH424">
        <v>-12.981999999999999</v>
      </c>
      <c r="AI424">
        <v>-38.558</v>
      </c>
      <c r="AJ424">
        <v>-5.5609999999999999</v>
      </c>
      <c r="AK424">
        <v>89.488</v>
      </c>
      <c r="AL424">
        <v>-13.311</v>
      </c>
      <c r="AM424">
        <v>-6.101</v>
      </c>
      <c r="AN424">
        <v>33.695</v>
      </c>
      <c r="AO424">
        <v>1.0129999999999999</v>
      </c>
      <c r="AP424">
        <v>20.765999999999998</v>
      </c>
      <c r="AQ424">
        <v>-36.439</v>
      </c>
      <c r="AR424" s="2">
        <v>-29.358000000000001</v>
      </c>
      <c r="AS424" s="2">
        <v>-0.313</v>
      </c>
      <c r="AT424" s="2">
        <v>40.085000000000001</v>
      </c>
      <c r="AU424" s="2" t="s">
        <v>152</v>
      </c>
      <c r="AV424" t="s">
        <v>152</v>
      </c>
      <c r="AW424" t="s">
        <v>152</v>
      </c>
      <c r="AX424" t="s">
        <v>152</v>
      </c>
      <c r="AY424" t="s">
        <v>152</v>
      </c>
      <c r="AZ424" t="s">
        <v>152</v>
      </c>
      <c r="BA424">
        <v>2020</v>
      </c>
    </row>
    <row r="425" spans="1:53" hidden="1">
      <c r="A425" t="s">
        <v>61</v>
      </c>
      <c r="B425" t="s">
        <v>169</v>
      </c>
      <c r="C425" t="s">
        <v>168</v>
      </c>
    </row>
    <row r="426" spans="1:53" hidden="1">
      <c r="A426" t="s">
        <v>61</v>
      </c>
      <c r="B426" t="s">
        <v>167</v>
      </c>
      <c r="C426" t="s">
        <v>166</v>
      </c>
      <c r="D426" t="s">
        <v>165</v>
      </c>
      <c r="E426" t="s">
        <v>209</v>
      </c>
      <c r="F426">
        <v>9.1999999999999998E-2</v>
      </c>
      <c r="G426">
        <v>9.2999999999999999E-2</v>
      </c>
      <c r="H426">
        <v>9.2999999999999999E-2</v>
      </c>
      <c r="I426">
        <v>9.4E-2</v>
      </c>
      <c r="J426">
        <v>9.5000000000000001E-2</v>
      </c>
      <c r="K426">
        <v>9.5000000000000001E-2</v>
      </c>
      <c r="L426">
        <v>9.4E-2</v>
      </c>
      <c r="M426">
        <v>9.4E-2</v>
      </c>
      <c r="N426">
        <v>9.5000000000000001E-2</v>
      </c>
      <c r="O426">
        <v>9.5000000000000001E-2</v>
      </c>
      <c r="P426">
        <v>9.6000000000000002E-2</v>
      </c>
      <c r="Q426">
        <v>9.6000000000000002E-2</v>
      </c>
      <c r="R426">
        <v>9.7000000000000003E-2</v>
      </c>
      <c r="S426">
        <v>9.7000000000000003E-2</v>
      </c>
      <c r="T426">
        <v>9.7000000000000003E-2</v>
      </c>
      <c r="U426">
        <v>9.7000000000000003E-2</v>
      </c>
      <c r="V426">
        <v>9.8000000000000004E-2</v>
      </c>
      <c r="W426">
        <v>9.8000000000000004E-2</v>
      </c>
      <c r="X426">
        <v>9.8000000000000004E-2</v>
      </c>
      <c r="Y426">
        <v>9.9000000000000005E-2</v>
      </c>
      <c r="Z426">
        <v>9.9000000000000005E-2</v>
      </c>
      <c r="AA426">
        <v>0.1</v>
      </c>
      <c r="AB426">
        <v>0.1</v>
      </c>
      <c r="AC426">
        <v>0.1</v>
      </c>
      <c r="AD426">
        <v>0.10100000000000001</v>
      </c>
      <c r="AE426">
        <v>0.10100000000000001</v>
      </c>
      <c r="AF426">
        <v>0.10199999999999999</v>
      </c>
      <c r="AG426">
        <v>0.10199999999999999</v>
      </c>
      <c r="AH426">
        <v>0.10199999999999999</v>
      </c>
      <c r="AI426">
        <v>0.10299999999999999</v>
      </c>
      <c r="AJ426">
        <v>0.10299999999999999</v>
      </c>
      <c r="AK426">
        <v>0.10299999999999999</v>
      </c>
      <c r="AL426">
        <v>0.10299999999999999</v>
      </c>
      <c r="AM426">
        <v>0.10299999999999999</v>
      </c>
      <c r="AN426">
        <v>0.10199999999999999</v>
      </c>
      <c r="AO426">
        <v>0.10199999999999999</v>
      </c>
      <c r="AP426">
        <v>0.10100000000000001</v>
      </c>
      <c r="AQ426">
        <v>0.10100000000000001</v>
      </c>
      <c r="AR426" s="2">
        <v>0.1</v>
      </c>
      <c r="AS426" s="2">
        <v>0.1</v>
      </c>
      <c r="AT426" s="2">
        <v>0.1</v>
      </c>
      <c r="AU426" s="2">
        <v>0.1</v>
      </c>
      <c r="AV426">
        <v>0.1</v>
      </c>
      <c r="AW426">
        <v>0.1</v>
      </c>
      <c r="AX426">
        <v>0.1</v>
      </c>
      <c r="AY426">
        <v>0.1</v>
      </c>
      <c r="AZ426">
        <v>9.9000000000000005E-2</v>
      </c>
      <c r="BA426">
        <v>2020</v>
      </c>
    </row>
    <row r="427" spans="1:53" hidden="1">
      <c r="A427" t="s">
        <v>61</v>
      </c>
      <c r="B427" t="s">
        <v>163</v>
      </c>
      <c r="C427" t="s">
        <v>150</v>
      </c>
      <c r="D427" t="s">
        <v>147</v>
      </c>
      <c r="E427" t="s">
        <v>208</v>
      </c>
      <c r="F427" t="s">
        <v>152</v>
      </c>
      <c r="G427" t="s">
        <v>152</v>
      </c>
      <c r="H427" t="s">
        <v>152</v>
      </c>
      <c r="I427" t="s">
        <v>152</v>
      </c>
      <c r="J427" t="s">
        <v>152</v>
      </c>
      <c r="K427" t="s">
        <v>152</v>
      </c>
      <c r="L427" t="s">
        <v>152</v>
      </c>
      <c r="M427" t="s">
        <v>152</v>
      </c>
      <c r="N427" t="s">
        <v>152</v>
      </c>
      <c r="O427" t="s">
        <v>152</v>
      </c>
      <c r="P427" t="s">
        <v>152</v>
      </c>
      <c r="Q427" t="s">
        <v>152</v>
      </c>
      <c r="R427" t="s">
        <v>152</v>
      </c>
      <c r="S427" t="s">
        <v>152</v>
      </c>
      <c r="T427" t="s">
        <v>152</v>
      </c>
      <c r="U427" t="s">
        <v>152</v>
      </c>
      <c r="V427" t="s">
        <v>152</v>
      </c>
      <c r="W427" t="s">
        <v>152</v>
      </c>
      <c r="X427" t="s">
        <v>152</v>
      </c>
      <c r="Y427">
        <v>6.3E-2</v>
      </c>
      <c r="Z427">
        <v>7.0999999999999994E-2</v>
      </c>
      <c r="AA427">
        <v>7.4999999999999997E-2</v>
      </c>
      <c r="AB427">
        <v>9.5000000000000001E-2</v>
      </c>
      <c r="AC427">
        <v>9.9000000000000005E-2</v>
      </c>
      <c r="AD427">
        <v>0.111</v>
      </c>
      <c r="AE427">
        <v>0.122</v>
      </c>
      <c r="AF427">
        <v>0.158</v>
      </c>
      <c r="AG427">
        <v>0.17100000000000001</v>
      </c>
      <c r="AH427">
        <v>0.17100000000000001</v>
      </c>
      <c r="AI427">
        <v>0.2</v>
      </c>
      <c r="AJ427">
        <v>0.192</v>
      </c>
      <c r="AK427">
        <v>0.20200000000000001</v>
      </c>
      <c r="AL427">
        <v>0.219</v>
      </c>
      <c r="AM427">
        <v>0.25800000000000001</v>
      </c>
      <c r="AN427">
        <v>0.30199999999999999</v>
      </c>
      <c r="AO427">
        <v>0.29399999999999998</v>
      </c>
      <c r="AP427">
        <v>0.36099999999999999</v>
      </c>
      <c r="AQ427">
        <v>0.44</v>
      </c>
      <c r="AR427" s="2">
        <v>0.45700000000000002</v>
      </c>
      <c r="AS427" s="2">
        <v>0.48499999999999999</v>
      </c>
      <c r="AT427" s="2">
        <v>0.495</v>
      </c>
      <c r="AU427" s="2">
        <v>0.48099999999999998</v>
      </c>
      <c r="AV427">
        <v>0.57899999999999996</v>
      </c>
      <c r="AW427">
        <v>0.52300000000000002</v>
      </c>
      <c r="AX427">
        <v>0.51400000000000001</v>
      </c>
      <c r="AY427">
        <v>0.46700000000000003</v>
      </c>
      <c r="AZ427">
        <v>0.36199999999999999</v>
      </c>
      <c r="BA427">
        <v>2020</v>
      </c>
    </row>
    <row r="428" spans="1:53" hidden="1">
      <c r="A428" t="s">
        <v>61</v>
      </c>
      <c r="B428" t="s">
        <v>163</v>
      </c>
      <c r="C428" t="s">
        <v>144</v>
      </c>
      <c r="E428" t="s">
        <v>162</v>
      </c>
      <c r="F428" t="s">
        <v>152</v>
      </c>
      <c r="G428" t="s">
        <v>152</v>
      </c>
      <c r="H428" t="s">
        <v>152</v>
      </c>
      <c r="I428" t="s">
        <v>152</v>
      </c>
      <c r="J428" t="s">
        <v>152</v>
      </c>
      <c r="K428" t="s">
        <v>152</v>
      </c>
      <c r="L428" t="s">
        <v>152</v>
      </c>
      <c r="M428" t="s">
        <v>152</v>
      </c>
      <c r="N428" t="s">
        <v>152</v>
      </c>
      <c r="O428" t="s">
        <v>152</v>
      </c>
      <c r="P428" t="s">
        <v>152</v>
      </c>
      <c r="Q428" t="s">
        <v>152</v>
      </c>
      <c r="R428" t="s">
        <v>152</v>
      </c>
      <c r="S428" t="s">
        <v>152</v>
      </c>
      <c r="T428" t="s">
        <v>152</v>
      </c>
      <c r="U428" t="s">
        <v>152</v>
      </c>
      <c r="V428" t="s">
        <v>152</v>
      </c>
      <c r="W428" t="s">
        <v>152</v>
      </c>
      <c r="X428" t="s">
        <v>152</v>
      </c>
      <c r="Y428">
        <v>20.323</v>
      </c>
      <c r="Z428">
        <v>21.390999999999998</v>
      </c>
      <c r="AA428">
        <v>21.312000000000001</v>
      </c>
      <c r="AB428">
        <v>23.905999999999999</v>
      </c>
      <c r="AC428">
        <v>22.356000000000002</v>
      </c>
      <c r="AD428">
        <v>23.533000000000001</v>
      </c>
      <c r="AE428">
        <v>24.053000000000001</v>
      </c>
      <c r="AF428">
        <v>26.925999999999998</v>
      </c>
      <c r="AG428">
        <v>28.594999999999999</v>
      </c>
      <c r="AH428">
        <v>26.132000000000001</v>
      </c>
      <c r="AI428">
        <v>30.748999999999999</v>
      </c>
      <c r="AJ428">
        <v>27.151</v>
      </c>
      <c r="AK428">
        <v>26.582000000000001</v>
      </c>
      <c r="AL428">
        <v>27.47</v>
      </c>
      <c r="AM428">
        <v>33.058999999999997</v>
      </c>
      <c r="AN428">
        <v>37.933</v>
      </c>
      <c r="AO428">
        <v>34.674999999999997</v>
      </c>
      <c r="AP428">
        <v>38.665999999999997</v>
      </c>
      <c r="AQ428">
        <v>43.225000000000001</v>
      </c>
      <c r="AR428" s="2">
        <v>42.601999999999997</v>
      </c>
      <c r="AS428" s="2">
        <v>41.680999999999997</v>
      </c>
      <c r="AT428" s="2">
        <v>43.83</v>
      </c>
      <c r="AU428" s="2">
        <v>42.877000000000002</v>
      </c>
      <c r="AV428">
        <v>47.933999999999997</v>
      </c>
      <c r="AW428">
        <v>40.997</v>
      </c>
      <c r="AX428">
        <v>38.308</v>
      </c>
      <c r="AY428">
        <v>33.276000000000003</v>
      </c>
      <c r="AZ428">
        <v>24.599</v>
      </c>
      <c r="BA428">
        <v>2020</v>
      </c>
    </row>
    <row r="429" spans="1:53" hidden="1">
      <c r="A429" t="s">
        <v>61</v>
      </c>
      <c r="B429" t="s">
        <v>161</v>
      </c>
      <c r="C429" t="s">
        <v>150</v>
      </c>
      <c r="D429" t="s">
        <v>147</v>
      </c>
      <c r="E429" t="s">
        <v>208</v>
      </c>
      <c r="F429" t="s">
        <v>152</v>
      </c>
      <c r="G429" t="s">
        <v>152</v>
      </c>
      <c r="H429" t="s">
        <v>152</v>
      </c>
      <c r="I429" t="s">
        <v>152</v>
      </c>
      <c r="J429" t="s">
        <v>152</v>
      </c>
      <c r="K429" t="s">
        <v>152</v>
      </c>
      <c r="L429" t="s">
        <v>152</v>
      </c>
      <c r="M429" t="s">
        <v>152</v>
      </c>
      <c r="N429" t="s">
        <v>152</v>
      </c>
      <c r="O429" t="s">
        <v>152</v>
      </c>
      <c r="P429" t="s">
        <v>152</v>
      </c>
      <c r="Q429" t="s">
        <v>152</v>
      </c>
      <c r="R429" t="s">
        <v>152</v>
      </c>
      <c r="S429" t="s">
        <v>152</v>
      </c>
      <c r="T429" t="s">
        <v>152</v>
      </c>
      <c r="U429" t="s">
        <v>152</v>
      </c>
      <c r="V429" t="s">
        <v>152</v>
      </c>
      <c r="W429" t="s">
        <v>152</v>
      </c>
      <c r="X429" t="s">
        <v>152</v>
      </c>
      <c r="Y429">
        <v>5.8999999999999997E-2</v>
      </c>
      <c r="Z429">
        <v>6.7000000000000004E-2</v>
      </c>
      <c r="AA429">
        <v>6.8000000000000005E-2</v>
      </c>
      <c r="AB429">
        <v>8.5000000000000006E-2</v>
      </c>
      <c r="AC429">
        <v>8.8999999999999996E-2</v>
      </c>
      <c r="AD429">
        <v>9.0999999999999998E-2</v>
      </c>
      <c r="AE429">
        <v>0.10100000000000001</v>
      </c>
      <c r="AF429">
        <v>0.15</v>
      </c>
      <c r="AG429">
        <v>0.13900000000000001</v>
      </c>
      <c r="AH429">
        <v>0.157</v>
      </c>
      <c r="AI429">
        <v>0.156</v>
      </c>
      <c r="AJ429">
        <v>0.20100000000000001</v>
      </c>
      <c r="AK429">
        <v>0.248</v>
      </c>
      <c r="AL429">
        <v>0.23200000000000001</v>
      </c>
      <c r="AM429">
        <v>0.26800000000000002</v>
      </c>
      <c r="AN429">
        <v>0.251</v>
      </c>
      <c r="AO429">
        <v>0.318</v>
      </c>
      <c r="AP429">
        <v>0.34699999999999998</v>
      </c>
      <c r="AQ429">
        <v>0.40400000000000003</v>
      </c>
      <c r="AR429" s="2">
        <v>0.42599999999999999</v>
      </c>
      <c r="AS429" s="2">
        <v>0.44800000000000001</v>
      </c>
      <c r="AT429" s="2">
        <v>0.435</v>
      </c>
      <c r="AU429" s="2">
        <v>0.5</v>
      </c>
      <c r="AV429">
        <v>0.59599999999999997</v>
      </c>
      <c r="AW429">
        <v>0.53700000000000003</v>
      </c>
      <c r="AX429">
        <v>0.52300000000000002</v>
      </c>
      <c r="AY429">
        <v>0.57899999999999996</v>
      </c>
      <c r="AZ429">
        <v>0.59899999999999998</v>
      </c>
      <c r="BA429">
        <v>2020</v>
      </c>
    </row>
    <row r="430" spans="1:53">
      <c r="A430" t="s">
        <v>61</v>
      </c>
      <c r="B430" t="s">
        <v>161</v>
      </c>
      <c r="C430" t="s">
        <v>144</v>
      </c>
      <c r="E430" t="s">
        <v>160</v>
      </c>
      <c r="F430" t="s">
        <v>152</v>
      </c>
      <c r="G430" t="s">
        <v>152</v>
      </c>
      <c r="H430" t="s">
        <v>152</v>
      </c>
      <c r="I430" t="s">
        <v>152</v>
      </c>
      <c r="J430" t="s">
        <v>152</v>
      </c>
      <c r="K430" t="s">
        <v>152</v>
      </c>
      <c r="L430" t="s">
        <v>152</v>
      </c>
      <c r="M430" t="s">
        <v>152</v>
      </c>
      <c r="N430" t="s">
        <v>152</v>
      </c>
      <c r="O430" t="s">
        <v>152</v>
      </c>
      <c r="P430" t="s">
        <v>152</v>
      </c>
      <c r="Q430" t="s">
        <v>152</v>
      </c>
      <c r="R430" t="s">
        <v>152</v>
      </c>
      <c r="S430" t="s">
        <v>152</v>
      </c>
      <c r="T430" t="s">
        <v>152</v>
      </c>
      <c r="U430" t="s">
        <v>152</v>
      </c>
      <c r="V430" t="s">
        <v>152</v>
      </c>
      <c r="W430" t="s">
        <v>152</v>
      </c>
      <c r="X430" t="s">
        <v>152</v>
      </c>
      <c r="Y430">
        <v>18.774000000000001</v>
      </c>
      <c r="Z430">
        <v>20.042000000000002</v>
      </c>
      <c r="AA430">
        <v>19.079000000000001</v>
      </c>
      <c r="AB430">
        <v>21.317</v>
      </c>
      <c r="AC430">
        <v>19.986000000000001</v>
      </c>
      <c r="AD430">
        <v>19.3</v>
      </c>
      <c r="AE430">
        <v>19.821999999999999</v>
      </c>
      <c r="AF430">
        <v>25.585000000000001</v>
      </c>
      <c r="AG430">
        <v>23.204000000000001</v>
      </c>
      <c r="AH430">
        <v>23.992999999999999</v>
      </c>
      <c r="AI430">
        <v>23.899000000000001</v>
      </c>
      <c r="AJ430">
        <v>28.367999999999999</v>
      </c>
      <c r="AK430">
        <v>32.604999999999997</v>
      </c>
      <c r="AL430">
        <v>29.045000000000002</v>
      </c>
      <c r="AM430">
        <v>34.363999999999997</v>
      </c>
      <c r="AN430">
        <v>31.536000000000001</v>
      </c>
      <c r="AO430">
        <v>37.427</v>
      </c>
      <c r="AP430">
        <v>37.197000000000003</v>
      </c>
      <c r="AQ430">
        <v>39.649000000000001</v>
      </c>
      <c r="AR430" s="2">
        <v>39.677999999999997</v>
      </c>
      <c r="AS430" s="2">
        <v>38.518999999999998</v>
      </c>
      <c r="AT430" s="2">
        <v>38.497</v>
      </c>
      <c r="AU430" s="2">
        <v>44.552999999999997</v>
      </c>
      <c r="AV430">
        <v>49.304000000000002</v>
      </c>
      <c r="AW430">
        <v>42.064999999999998</v>
      </c>
      <c r="AX430">
        <v>39.039000000000001</v>
      </c>
      <c r="AY430">
        <v>41.222000000000001</v>
      </c>
      <c r="AZ430">
        <v>40.704999999999998</v>
      </c>
      <c r="BA430">
        <v>2020</v>
      </c>
    </row>
    <row r="431" spans="1:53" hidden="1">
      <c r="A431" t="s">
        <v>61</v>
      </c>
      <c r="B431" t="s">
        <v>159</v>
      </c>
      <c r="C431" t="s">
        <v>150</v>
      </c>
      <c r="D431" t="s">
        <v>147</v>
      </c>
      <c r="E431" t="s">
        <v>208</v>
      </c>
      <c r="F431" t="s">
        <v>152</v>
      </c>
      <c r="G431" t="s">
        <v>152</v>
      </c>
      <c r="H431" t="s">
        <v>152</v>
      </c>
      <c r="I431" t="s">
        <v>152</v>
      </c>
      <c r="J431" t="s">
        <v>152</v>
      </c>
      <c r="K431" t="s">
        <v>152</v>
      </c>
      <c r="L431" t="s">
        <v>152</v>
      </c>
      <c r="M431" t="s">
        <v>152</v>
      </c>
      <c r="N431" t="s">
        <v>152</v>
      </c>
      <c r="O431" t="s">
        <v>152</v>
      </c>
      <c r="P431" t="s">
        <v>152</v>
      </c>
      <c r="Q431" t="s">
        <v>152</v>
      </c>
      <c r="R431" t="s">
        <v>152</v>
      </c>
      <c r="S431" t="s">
        <v>152</v>
      </c>
      <c r="T431" t="s">
        <v>152</v>
      </c>
      <c r="U431" t="s">
        <v>152</v>
      </c>
      <c r="V431" t="s">
        <v>152</v>
      </c>
      <c r="W431" t="s">
        <v>152</v>
      </c>
      <c r="X431" t="s">
        <v>152</v>
      </c>
      <c r="Y431">
        <v>5.0000000000000001E-3</v>
      </c>
      <c r="Z431">
        <v>4.0000000000000001E-3</v>
      </c>
      <c r="AA431">
        <v>8.0000000000000002E-3</v>
      </c>
      <c r="AB431">
        <v>0.01</v>
      </c>
      <c r="AC431">
        <v>1.0999999999999999E-2</v>
      </c>
      <c r="AD431">
        <v>0.02</v>
      </c>
      <c r="AE431">
        <v>2.1000000000000001E-2</v>
      </c>
      <c r="AF431">
        <v>8.0000000000000002E-3</v>
      </c>
      <c r="AG431">
        <v>3.2000000000000001E-2</v>
      </c>
      <c r="AH431">
        <v>1.4E-2</v>
      </c>
      <c r="AI431">
        <v>4.4999999999999998E-2</v>
      </c>
      <c r="AJ431">
        <v>-8.9999999999999993E-3</v>
      </c>
      <c r="AK431">
        <v>-4.5999999999999999E-2</v>
      </c>
      <c r="AL431">
        <v>-1.2999999999999999E-2</v>
      </c>
      <c r="AM431">
        <v>-0.01</v>
      </c>
      <c r="AN431">
        <v>5.0999999999999997E-2</v>
      </c>
      <c r="AO431">
        <v>-2.3E-2</v>
      </c>
      <c r="AP431">
        <v>1.4E-2</v>
      </c>
      <c r="AQ431">
        <v>3.5999999999999997E-2</v>
      </c>
      <c r="AR431" s="2">
        <v>3.1E-2</v>
      </c>
      <c r="AS431" s="2">
        <v>3.6999999999999998E-2</v>
      </c>
      <c r="AT431" s="2">
        <v>0.06</v>
      </c>
      <c r="AU431" s="2">
        <v>-1.9E-2</v>
      </c>
      <c r="AV431">
        <v>-1.7000000000000001E-2</v>
      </c>
      <c r="AW431">
        <v>-1.4E-2</v>
      </c>
      <c r="AX431">
        <v>-0.01</v>
      </c>
      <c r="AY431">
        <v>-0.112</v>
      </c>
      <c r="AZ431">
        <v>-0.23699999999999999</v>
      </c>
      <c r="BA431">
        <v>2020</v>
      </c>
    </row>
    <row r="432" spans="1:53" hidden="1">
      <c r="A432" t="s">
        <v>61</v>
      </c>
      <c r="B432" t="s">
        <v>159</v>
      </c>
      <c r="C432" t="s">
        <v>144</v>
      </c>
      <c r="E432" t="s">
        <v>158</v>
      </c>
      <c r="F432" t="s">
        <v>152</v>
      </c>
      <c r="G432" t="s">
        <v>152</v>
      </c>
      <c r="H432" t="s">
        <v>152</v>
      </c>
      <c r="I432" t="s">
        <v>152</v>
      </c>
      <c r="J432" t="s">
        <v>152</v>
      </c>
      <c r="K432" t="s">
        <v>152</v>
      </c>
      <c r="L432" t="s">
        <v>152</v>
      </c>
      <c r="M432" t="s">
        <v>152</v>
      </c>
      <c r="N432" t="s">
        <v>152</v>
      </c>
      <c r="O432" t="s">
        <v>152</v>
      </c>
      <c r="P432" t="s">
        <v>152</v>
      </c>
      <c r="Q432" t="s">
        <v>152</v>
      </c>
      <c r="R432" t="s">
        <v>152</v>
      </c>
      <c r="S432" t="s">
        <v>152</v>
      </c>
      <c r="T432" t="s">
        <v>152</v>
      </c>
      <c r="U432" t="s">
        <v>152</v>
      </c>
      <c r="V432" t="s">
        <v>152</v>
      </c>
      <c r="W432" t="s">
        <v>152</v>
      </c>
      <c r="X432" t="s">
        <v>152</v>
      </c>
      <c r="Y432">
        <v>1.548</v>
      </c>
      <c r="Z432">
        <v>1.349</v>
      </c>
      <c r="AA432">
        <v>2.2330000000000001</v>
      </c>
      <c r="AB432">
        <v>2.589</v>
      </c>
      <c r="AC432">
        <v>2.37</v>
      </c>
      <c r="AD432">
        <v>4.2329999999999997</v>
      </c>
      <c r="AE432">
        <v>4.2300000000000004</v>
      </c>
      <c r="AF432">
        <v>1.3420000000000001</v>
      </c>
      <c r="AG432">
        <v>5.391</v>
      </c>
      <c r="AH432">
        <v>2.1389999999999998</v>
      </c>
      <c r="AI432">
        <v>6.85</v>
      </c>
      <c r="AJ432">
        <v>-1.2170000000000001</v>
      </c>
      <c r="AK432">
        <v>-6.0229999999999997</v>
      </c>
      <c r="AL432">
        <v>-1.575</v>
      </c>
      <c r="AM432">
        <v>-1.304</v>
      </c>
      <c r="AN432">
        <v>6.3970000000000002</v>
      </c>
      <c r="AO432">
        <v>-2.7509999999999999</v>
      </c>
      <c r="AP432">
        <v>1.4690000000000001</v>
      </c>
      <c r="AQ432">
        <v>3.5760000000000001</v>
      </c>
      <c r="AR432" s="2">
        <v>2.9239999999999999</v>
      </c>
      <c r="AS432" s="2">
        <v>3.1619999999999999</v>
      </c>
      <c r="AT432" s="2">
        <v>5.3330000000000002</v>
      </c>
      <c r="AU432" s="2">
        <v>-1.677</v>
      </c>
      <c r="AV432">
        <v>-1.37</v>
      </c>
      <c r="AW432">
        <v>-1.0680000000000001</v>
      </c>
      <c r="AX432">
        <v>-0.73099999999999998</v>
      </c>
      <c r="AY432">
        <v>-7.9459999999999997</v>
      </c>
      <c r="AZ432">
        <v>-16.105</v>
      </c>
      <c r="BA432">
        <v>2020</v>
      </c>
    </row>
    <row r="433" spans="1:53" hidden="1">
      <c r="A433" t="s">
        <v>61</v>
      </c>
      <c r="B433" t="s">
        <v>157</v>
      </c>
      <c r="C433" t="s">
        <v>150</v>
      </c>
      <c r="D433" t="s">
        <v>147</v>
      </c>
      <c r="E433" t="s">
        <v>208</v>
      </c>
      <c r="F433" t="s">
        <v>152</v>
      </c>
      <c r="G433" t="s">
        <v>152</v>
      </c>
      <c r="H433" t="s">
        <v>152</v>
      </c>
      <c r="I433" t="s">
        <v>152</v>
      </c>
      <c r="J433" t="s">
        <v>152</v>
      </c>
      <c r="K433" t="s">
        <v>152</v>
      </c>
      <c r="L433" t="s">
        <v>152</v>
      </c>
      <c r="M433" t="s">
        <v>152</v>
      </c>
      <c r="N433" t="s">
        <v>152</v>
      </c>
      <c r="O433" t="s">
        <v>152</v>
      </c>
      <c r="P433" t="s">
        <v>152</v>
      </c>
      <c r="Q433" t="s">
        <v>152</v>
      </c>
      <c r="R433" t="s">
        <v>152</v>
      </c>
      <c r="S433" t="s">
        <v>152</v>
      </c>
      <c r="T433" t="s">
        <v>152</v>
      </c>
      <c r="U433" t="s">
        <v>152</v>
      </c>
      <c r="V433" t="s">
        <v>152</v>
      </c>
      <c r="W433" t="s">
        <v>152</v>
      </c>
      <c r="X433" t="s">
        <v>152</v>
      </c>
      <c r="Y433">
        <v>7.0000000000000001E-3</v>
      </c>
      <c r="Z433">
        <v>6.0000000000000001E-3</v>
      </c>
      <c r="AA433">
        <v>0.01</v>
      </c>
      <c r="AB433">
        <v>1.2999999999999999E-2</v>
      </c>
      <c r="AC433">
        <v>1.2999999999999999E-2</v>
      </c>
      <c r="AD433">
        <v>2.3E-2</v>
      </c>
      <c r="AE433">
        <v>2.5000000000000001E-2</v>
      </c>
      <c r="AF433">
        <v>1.0999999999999999E-2</v>
      </c>
      <c r="AG433">
        <v>3.5000000000000003E-2</v>
      </c>
      <c r="AH433">
        <v>1.7999999999999999E-2</v>
      </c>
      <c r="AI433">
        <v>0.05</v>
      </c>
      <c r="AJ433">
        <v>-3.0000000000000001E-3</v>
      </c>
      <c r="AK433">
        <v>-3.9E-2</v>
      </c>
      <c r="AL433">
        <v>-6.0000000000000001E-3</v>
      </c>
      <c r="AM433">
        <v>-3.0000000000000001E-3</v>
      </c>
      <c r="AN433">
        <v>5.8000000000000003E-2</v>
      </c>
      <c r="AO433">
        <v>-1.6E-2</v>
      </c>
      <c r="AP433">
        <v>2.1999999999999999E-2</v>
      </c>
      <c r="AQ433">
        <v>4.4999999999999998E-2</v>
      </c>
      <c r="AR433" s="2">
        <v>0.04</v>
      </c>
      <c r="AS433" s="2">
        <v>4.4999999999999998E-2</v>
      </c>
      <c r="AT433" s="2">
        <v>6.8000000000000005E-2</v>
      </c>
      <c r="AU433" s="2">
        <v>-1.4E-2</v>
      </c>
      <c r="AV433">
        <v>-1.0999999999999999E-2</v>
      </c>
      <c r="AW433">
        <v>-6.0000000000000001E-3</v>
      </c>
      <c r="AX433">
        <v>2E-3</v>
      </c>
      <c r="AY433">
        <v>-9.9000000000000005E-2</v>
      </c>
      <c r="AZ433">
        <v>-0.223</v>
      </c>
      <c r="BA433">
        <v>2020</v>
      </c>
    </row>
    <row r="434" spans="1:53" hidden="1">
      <c r="A434" t="s">
        <v>61</v>
      </c>
      <c r="B434" t="s">
        <v>157</v>
      </c>
      <c r="C434" t="s">
        <v>144</v>
      </c>
      <c r="E434" t="s">
        <v>156</v>
      </c>
      <c r="F434" t="s">
        <v>152</v>
      </c>
      <c r="G434" t="s">
        <v>152</v>
      </c>
      <c r="H434" t="s">
        <v>152</v>
      </c>
      <c r="I434" t="s">
        <v>152</v>
      </c>
      <c r="J434" t="s">
        <v>152</v>
      </c>
      <c r="K434" t="s">
        <v>152</v>
      </c>
      <c r="L434" t="s">
        <v>152</v>
      </c>
      <c r="M434" t="s">
        <v>152</v>
      </c>
      <c r="N434" t="s">
        <v>152</v>
      </c>
      <c r="O434" t="s">
        <v>152</v>
      </c>
      <c r="P434" t="s">
        <v>152</v>
      </c>
      <c r="Q434" t="s">
        <v>152</v>
      </c>
      <c r="R434" t="s">
        <v>152</v>
      </c>
      <c r="S434" t="s">
        <v>152</v>
      </c>
      <c r="T434" t="s">
        <v>152</v>
      </c>
      <c r="U434" t="s">
        <v>152</v>
      </c>
      <c r="V434" t="s">
        <v>152</v>
      </c>
      <c r="W434" t="s">
        <v>152</v>
      </c>
      <c r="X434" t="s">
        <v>152</v>
      </c>
      <c r="Y434">
        <v>2.2930000000000001</v>
      </c>
      <c r="Z434">
        <v>1.8839999999999999</v>
      </c>
      <c r="AA434">
        <v>2.7</v>
      </c>
      <c r="AB434">
        <v>3.1669999999999998</v>
      </c>
      <c r="AC434">
        <v>2.8919999999999999</v>
      </c>
      <c r="AD434">
        <v>4.9160000000000004</v>
      </c>
      <c r="AE434">
        <v>4.9880000000000004</v>
      </c>
      <c r="AF434">
        <v>1.91</v>
      </c>
      <c r="AG434">
        <v>5.9180000000000001</v>
      </c>
      <c r="AH434">
        <v>2.7759999999999998</v>
      </c>
      <c r="AI434">
        <v>7.6479999999999997</v>
      </c>
      <c r="AJ434">
        <v>-0.433</v>
      </c>
      <c r="AK434">
        <v>-5.173</v>
      </c>
      <c r="AL434">
        <v>-0.76100000000000001</v>
      </c>
      <c r="AM434">
        <v>-0.38900000000000001</v>
      </c>
      <c r="AN434">
        <v>7.2930000000000001</v>
      </c>
      <c r="AO434">
        <v>-1.9039999999999999</v>
      </c>
      <c r="AP434">
        <v>2.3159999999999998</v>
      </c>
      <c r="AQ434">
        <v>4.391</v>
      </c>
      <c r="AR434" s="2">
        <v>3.6949999999999998</v>
      </c>
      <c r="AS434" s="2">
        <v>3.851</v>
      </c>
      <c r="AT434" s="2">
        <v>6.0609999999999999</v>
      </c>
      <c r="AU434" s="2">
        <v>-1.264</v>
      </c>
      <c r="AV434">
        <v>-0.874</v>
      </c>
      <c r="AW434">
        <v>-0.44600000000000001</v>
      </c>
      <c r="AX434">
        <v>0.125</v>
      </c>
      <c r="AY434">
        <v>-7.0640000000000001</v>
      </c>
      <c r="AZ434">
        <v>-15.18</v>
      </c>
      <c r="BA434">
        <v>2020</v>
      </c>
    </row>
    <row r="435" spans="1:53" hidden="1">
      <c r="A435" t="s">
        <v>61</v>
      </c>
      <c r="B435" t="s">
        <v>155</v>
      </c>
      <c r="C435" t="s">
        <v>150</v>
      </c>
      <c r="D435" t="s">
        <v>147</v>
      </c>
    </row>
    <row r="436" spans="1:53" hidden="1">
      <c r="A436" t="s">
        <v>61</v>
      </c>
      <c r="B436" t="s">
        <v>155</v>
      </c>
      <c r="C436" t="s">
        <v>144</v>
      </c>
    </row>
    <row r="437" spans="1:53" hidden="1">
      <c r="A437" t="s">
        <v>61</v>
      </c>
      <c r="B437" t="s">
        <v>154</v>
      </c>
      <c r="C437" t="s">
        <v>150</v>
      </c>
      <c r="D437" t="s">
        <v>147</v>
      </c>
      <c r="E437" t="s">
        <v>208</v>
      </c>
      <c r="F437" t="s">
        <v>152</v>
      </c>
      <c r="G437" t="s">
        <v>152</v>
      </c>
      <c r="H437" t="s">
        <v>152</v>
      </c>
      <c r="I437" t="s">
        <v>152</v>
      </c>
      <c r="J437" t="s">
        <v>152</v>
      </c>
      <c r="K437" t="s">
        <v>152</v>
      </c>
      <c r="L437" t="s">
        <v>152</v>
      </c>
      <c r="M437" t="s">
        <v>152</v>
      </c>
      <c r="N437" t="s">
        <v>152</v>
      </c>
      <c r="O437" t="s">
        <v>152</v>
      </c>
      <c r="P437" t="s">
        <v>152</v>
      </c>
      <c r="Q437" t="s">
        <v>152</v>
      </c>
      <c r="R437" t="s">
        <v>152</v>
      </c>
      <c r="S437" t="s">
        <v>152</v>
      </c>
      <c r="T437" t="s">
        <v>152</v>
      </c>
      <c r="U437" t="s">
        <v>152</v>
      </c>
      <c r="V437" t="s">
        <v>152</v>
      </c>
      <c r="W437" t="s">
        <v>152</v>
      </c>
      <c r="X437" t="s">
        <v>152</v>
      </c>
      <c r="Y437">
        <v>0.12</v>
      </c>
      <c r="Z437">
        <v>0.14499999999999999</v>
      </c>
      <c r="AA437">
        <v>0.189</v>
      </c>
      <c r="AB437">
        <v>0.24199999999999999</v>
      </c>
      <c r="AC437">
        <v>0.25</v>
      </c>
      <c r="AD437">
        <v>0.247</v>
      </c>
      <c r="AE437">
        <v>0.22</v>
      </c>
      <c r="AF437">
        <v>0.23200000000000001</v>
      </c>
      <c r="AG437">
        <v>0.22600000000000001</v>
      </c>
      <c r="AH437">
        <v>0.223</v>
      </c>
      <c r="AI437">
        <v>0.25900000000000001</v>
      </c>
      <c r="AJ437">
        <v>0.317</v>
      </c>
      <c r="AK437">
        <v>0.39400000000000002</v>
      </c>
      <c r="AL437">
        <v>0.434</v>
      </c>
      <c r="AM437">
        <v>0.38300000000000001</v>
      </c>
      <c r="AN437">
        <v>0.378</v>
      </c>
      <c r="AO437">
        <v>0.435</v>
      </c>
      <c r="AP437">
        <v>0.46100000000000002</v>
      </c>
      <c r="AQ437">
        <v>0.45500000000000002</v>
      </c>
      <c r="AR437" s="2">
        <v>0.49199999999999999</v>
      </c>
      <c r="AS437" s="2">
        <v>0.48099999999999998</v>
      </c>
      <c r="AT437" s="2">
        <v>0.48799999999999999</v>
      </c>
      <c r="AU437" s="2">
        <v>0.51100000000000001</v>
      </c>
      <c r="AV437">
        <v>0.53500000000000003</v>
      </c>
      <c r="AW437">
        <v>0.58899999999999997</v>
      </c>
      <c r="AX437">
        <v>0.59799999999999998</v>
      </c>
      <c r="AY437">
        <v>0.71</v>
      </c>
      <c r="AZ437">
        <v>0.94199999999999995</v>
      </c>
      <c r="BA437">
        <v>2020</v>
      </c>
    </row>
    <row r="438" spans="1:53" hidden="1">
      <c r="A438" t="s">
        <v>61</v>
      </c>
      <c r="B438" t="s">
        <v>154</v>
      </c>
      <c r="C438" t="s">
        <v>144</v>
      </c>
      <c r="E438" t="s">
        <v>153</v>
      </c>
      <c r="F438" t="s">
        <v>152</v>
      </c>
      <c r="G438" t="s">
        <v>152</v>
      </c>
      <c r="H438" t="s">
        <v>152</v>
      </c>
      <c r="I438" t="s">
        <v>152</v>
      </c>
      <c r="J438" t="s">
        <v>152</v>
      </c>
      <c r="K438" t="s">
        <v>152</v>
      </c>
      <c r="L438" t="s">
        <v>152</v>
      </c>
      <c r="M438" t="s">
        <v>152</v>
      </c>
      <c r="N438" t="s">
        <v>152</v>
      </c>
      <c r="O438" t="s">
        <v>152</v>
      </c>
      <c r="P438" t="s">
        <v>152</v>
      </c>
      <c r="Q438" t="s">
        <v>152</v>
      </c>
      <c r="R438" t="s">
        <v>152</v>
      </c>
      <c r="S438" t="s">
        <v>152</v>
      </c>
      <c r="T438" t="s">
        <v>152</v>
      </c>
      <c r="U438" t="s">
        <v>152</v>
      </c>
      <c r="V438" t="s">
        <v>152</v>
      </c>
      <c r="W438" t="s">
        <v>152</v>
      </c>
      <c r="X438" t="s">
        <v>152</v>
      </c>
      <c r="Y438">
        <v>38.402000000000001</v>
      </c>
      <c r="Z438">
        <v>43.561999999999998</v>
      </c>
      <c r="AA438">
        <v>53.396999999999998</v>
      </c>
      <c r="AB438">
        <v>60.661999999999999</v>
      </c>
      <c r="AC438">
        <v>56.220999999999997</v>
      </c>
      <c r="AD438">
        <v>52.247999999999998</v>
      </c>
      <c r="AE438">
        <v>43.348999999999997</v>
      </c>
      <c r="AF438">
        <v>39.549999999999997</v>
      </c>
      <c r="AG438">
        <v>37.816000000000003</v>
      </c>
      <c r="AH438">
        <v>34.005000000000003</v>
      </c>
      <c r="AI438">
        <v>39.726999999999997</v>
      </c>
      <c r="AJ438">
        <v>44.731999999999999</v>
      </c>
      <c r="AK438">
        <v>51.853000000000002</v>
      </c>
      <c r="AL438">
        <v>54.429000000000002</v>
      </c>
      <c r="AM438">
        <v>49.037999999999997</v>
      </c>
      <c r="AN438">
        <v>47.475999999999999</v>
      </c>
      <c r="AO438">
        <v>51.176000000000002</v>
      </c>
      <c r="AP438">
        <v>49.414999999999999</v>
      </c>
      <c r="AQ438">
        <v>44.674999999999997</v>
      </c>
      <c r="AR438" s="2">
        <v>45.871000000000002</v>
      </c>
      <c r="AS438" s="2">
        <v>41.280999999999999</v>
      </c>
      <c r="AT438" s="2">
        <v>43.252000000000002</v>
      </c>
      <c r="AU438" s="2">
        <v>45.58</v>
      </c>
      <c r="AV438">
        <v>44.25</v>
      </c>
      <c r="AW438">
        <v>46.128</v>
      </c>
      <c r="AX438">
        <v>44.600999999999999</v>
      </c>
      <c r="AY438">
        <v>50.52</v>
      </c>
      <c r="AZ438">
        <v>64.004999999999995</v>
      </c>
      <c r="BA438">
        <v>2020</v>
      </c>
    </row>
    <row r="439" spans="1:53" hidden="1">
      <c r="A439" t="s">
        <v>61</v>
      </c>
      <c r="B439" t="s">
        <v>151</v>
      </c>
      <c r="C439" t="s">
        <v>150</v>
      </c>
      <c r="D439" t="s">
        <v>147</v>
      </c>
      <c r="E439" t="s">
        <v>208</v>
      </c>
      <c r="F439" t="s">
        <v>152</v>
      </c>
      <c r="G439" t="s">
        <v>152</v>
      </c>
      <c r="H439" t="s">
        <v>152</v>
      </c>
      <c r="I439" t="s">
        <v>152</v>
      </c>
      <c r="J439" t="s">
        <v>152</v>
      </c>
      <c r="K439" t="s">
        <v>152</v>
      </c>
      <c r="L439" t="s">
        <v>152</v>
      </c>
      <c r="M439" t="s">
        <v>152</v>
      </c>
      <c r="N439" t="s">
        <v>152</v>
      </c>
      <c r="O439" t="s">
        <v>152</v>
      </c>
      <c r="P439" t="s">
        <v>152</v>
      </c>
      <c r="Q439" t="s">
        <v>152</v>
      </c>
      <c r="R439" t="s">
        <v>152</v>
      </c>
      <c r="S439" t="s">
        <v>152</v>
      </c>
      <c r="T439">
        <v>0.25900000000000001</v>
      </c>
      <c r="U439">
        <v>0.26500000000000001</v>
      </c>
      <c r="V439">
        <v>0.27400000000000002</v>
      </c>
      <c r="W439">
        <v>0.27200000000000002</v>
      </c>
      <c r="X439">
        <v>0.28599999999999998</v>
      </c>
      <c r="Y439">
        <v>0.312</v>
      </c>
      <c r="Z439">
        <v>0.33200000000000002</v>
      </c>
      <c r="AA439">
        <v>0.35399999999999998</v>
      </c>
      <c r="AB439">
        <v>0.39800000000000002</v>
      </c>
      <c r="AC439">
        <v>0.44400000000000001</v>
      </c>
      <c r="AD439">
        <v>0.47199999999999998</v>
      </c>
      <c r="AE439">
        <v>0.50700000000000001</v>
      </c>
      <c r="AF439">
        <v>0.58699999999999997</v>
      </c>
      <c r="AG439">
        <v>0.59799999999999998</v>
      </c>
      <c r="AH439">
        <v>0.65500000000000003</v>
      </c>
      <c r="AI439">
        <v>0.65200000000000002</v>
      </c>
      <c r="AJ439">
        <v>0.70799999999999996</v>
      </c>
      <c r="AK439">
        <v>0.75900000000000001</v>
      </c>
      <c r="AL439">
        <v>0.79800000000000004</v>
      </c>
      <c r="AM439">
        <v>0.78100000000000003</v>
      </c>
      <c r="AN439">
        <v>0.79700000000000004</v>
      </c>
      <c r="AO439">
        <v>0.84899999999999998</v>
      </c>
      <c r="AP439">
        <v>0.93300000000000005</v>
      </c>
      <c r="AQ439">
        <v>1.018</v>
      </c>
      <c r="AR439" s="2">
        <v>1.073</v>
      </c>
      <c r="AS439" s="2">
        <v>1.1639999999999999</v>
      </c>
      <c r="AT439" s="2">
        <v>1.129</v>
      </c>
      <c r="AU439" s="2">
        <v>1.1220000000000001</v>
      </c>
      <c r="AV439">
        <v>1.2090000000000001</v>
      </c>
      <c r="AW439">
        <v>1.276</v>
      </c>
      <c r="AX439">
        <v>1.341</v>
      </c>
      <c r="AY439">
        <v>1.405</v>
      </c>
      <c r="AZ439">
        <v>1.4710000000000001</v>
      </c>
      <c r="BA439">
        <v>2020</v>
      </c>
    </row>
    <row r="440" spans="1:53" hidden="1">
      <c r="A440" t="s">
        <v>61</v>
      </c>
      <c r="B440" t="s">
        <v>145</v>
      </c>
      <c r="C440" t="s">
        <v>148</v>
      </c>
      <c r="D440" t="s">
        <v>147</v>
      </c>
      <c r="E440" t="s">
        <v>207</v>
      </c>
      <c r="F440">
        <v>-3.0000000000000001E-3</v>
      </c>
      <c r="G440">
        <v>2E-3</v>
      </c>
      <c r="H440">
        <v>4.0000000000000001E-3</v>
      </c>
      <c r="I440">
        <v>5.0000000000000001E-3</v>
      </c>
      <c r="J440">
        <v>4.0000000000000001E-3</v>
      </c>
      <c r="K440">
        <v>3.0000000000000001E-3</v>
      </c>
      <c r="L440">
        <v>-1E-3</v>
      </c>
      <c r="M440">
        <v>6.0000000000000001E-3</v>
      </c>
      <c r="N440">
        <v>-7.0000000000000001E-3</v>
      </c>
      <c r="O440">
        <v>-2E-3</v>
      </c>
      <c r="P440">
        <v>-1.6E-2</v>
      </c>
      <c r="Q440">
        <v>-1.4999999999999999E-2</v>
      </c>
      <c r="R440">
        <v>-1.0999999999999999E-2</v>
      </c>
      <c r="S440">
        <v>-8.9999999999999993E-3</v>
      </c>
      <c r="T440">
        <v>-1.7000000000000001E-2</v>
      </c>
      <c r="U440">
        <v>-1.7999999999999999E-2</v>
      </c>
      <c r="V440">
        <v>-1.0999999999999999E-2</v>
      </c>
      <c r="W440">
        <v>-2E-3</v>
      </c>
      <c r="X440">
        <v>-1.7999999999999999E-2</v>
      </c>
      <c r="Y440">
        <v>-1E-3</v>
      </c>
      <c r="Z440">
        <v>-0.01</v>
      </c>
      <c r="AA440">
        <v>-2.1000000000000001E-2</v>
      </c>
      <c r="AB440">
        <v>-1.4E-2</v>
      </c>
      <c r="AC440">
        <v>-5.0000000000000001E-3</v>
      </c>
      <c r="AD440">
        <v>-1.0999999999999999E-2</v>
      </c>
      <c r="AE440">
        <v>-2.5000000000000001E-2</v>
      </c>
      <c r="AF440">
        <v>-1.9E-2</v>
      </c>
      <c r="AG440">
        <v>-3.6999999999999998E-2</v>
      </c>
      <c r="AH440">
        <v>-2.1999999999999999E-2</v>
      </c>
      <c r="AI440">
        <v>-5.7000000000000002E-2</v>
      </c>
      <c r="AJ440">
        <v>-8.6999999999999994E-2</v>
      </c>
      <c r="AK440">
        <v>-8.4000000000000005E-2</v>
      </c>
      <c r="AL440">
        <v>-7.0000000000000007E-2</v>
      </c>
      <c r="AM440">
        <v>-4.2999999999999997E-2</v>
      </c>
      <c r="AN440">
        <v>-2.8000000000000001E-2</v>
      </c>
      <c r="AO440">
        <v>-4.3999999999999997E-2</v>
      </c>
      <c r="AP440">
        <v>-2.7E-2</v>
      </c>
      <c r="AQ440">
        <v>-2.9000000000000001E-2</v>
      </c>
      <c r="AR440" s="2">
        <v>-3.1E-2</v>
      </c>
      <c r="AS440" s="2">
        <v>-4.0000000000000001E-3</v>
      </c>
      <c r="AT440" s="2">
        <v>-0.02</v>
      </c>
      <c r="AU440" s="2">
        <v>-7.0000000000000001E-3</v>
      </c>
      <c r="AV440">
        <v>-4.3999999999999997E-2</v>
      </c>
      <c r="AW440">
        <v>-2.4E-2</v>
      </c>
      <c r="AX440">
        <v>-4.2000000000000003E-2</v>
      </c>
      <c r="AY440">
        <v>-6.6000000000000003E-2</v>
      </c>
      <c r="AZ440">
        <v>-9.2999999999999999E-2</v>
      </c>
      <c r="BA440">
        <v>2019</v>
      </c>
    </row>
    <row r="441" spans="1:53" hidden="1">
      <c r="A441" t="s">
        <v>61</v>
      </c>
      <c r="B441" t="s">
        <v>145</v>
      </c>
      <c r="C441" t="s">
        <v>144</v>
      </c>
      <c r="E441" t="s">
        <v>143</v>
      </c>
      <c r="F441">
        <v>-4.6130000000000004</v>
      </c>
      <c r="G441">
        <v>2.915</v>
      </c>
      <c r="H441">
        <v>4.7039999999999997</v>
      </c>
      <c r="I441">
        <v>5.843</v>
      </c>
      <c r="J441">
        <v>5.3959999999999999</v>
      </c>
      <c r="K441">
        <v>3.6749999999999998</v>
      </c>
      <c r="L441">
        <v>-1.4390000000000001</v>
      </c>
      <c r="M441">
        <v>6.024</v>
      </c>
      <c r="N441">
        <v>-5.9059999999999997</v>
      </c>
      <c r="O441">
        <v>-1.2909999999999999</v>
      </c>
      <c r="P441">
        <v>-11.438000000000001</v>
      </c>
      <c r="Q441">
        <v>-8.673</v>
      </c>
      <c r="R441">
        <v>-5.9210000000000003</v>
      </c>
      <c r="S441">
        <v>-5.0250000000000004</v>
      </c>
      <c r="T441">
        <v>-9.1850000000000005</v>
      </c>
      <c r="U441">
        <v>-8.7479999999999993</v>
      </c>
      <c r="V441">
        <v>-4.8929999999999998</v>
      </c>
      <c r="W441">
        <v>-0.70599999999999996</v>
      </c>
      <c r="X441">
        <v>-8.5879999999999992</v>
      </c>
      <c r="Y441">
        <v>-0.49</v>
      </c>
      <c r="Z441">
        <v>-4.9569999999999999</v>
      </c>
      <c r="AA441">
        <v>-11.709</v>
      </c>
      <c r="AB441">
        <v>-7.758</v>
      </c>
      <c r="AC441">
        <v>-2.5979999999999999</v>
      </c>
      <c r="AD441">
        <v>-4.6310000000000002</v>
      </c>
      <c r="AE441">
        <v>-9.4809999999999999</v>
      </c>
      <c r="AF441">
        <v>-6.6360000000000001</v>
      </c>
      <c r="AG441">
        <v>-12.497</v>
      </c>
      <c r="AH441">
        <v>-6.242</v>
      </c>
      <c r="AI441">
        <v>-18.146999999999998</v>
      </c>
      <c r="AJ441">
        <v>-23.821999999999999</v>
      </c>
      <c r="AK441">
        <v>-20.248999999999999</v>
      </c>
      <c r="AL441">
        <v>-14.861000000000001</v>
      </c>
      <c r="AM441">
        <v>-9.6219999999999999</v>
      </c>
      <c r="AN441">
        <v>-6.335</v>
      </c>
      <c r="AO441">
        <v>-10.11</v>
      </c>
      <c r="AP441">
        <v>-6.4870000000000001</v>
      </c>
      <c r="AQ441">
        <v>-6.383</v>
      </c>
      <c r="AR441" s="2">
        <v>-6.3179999999999996</v>
      </c>
      <c r="AS441" s="2">
        <v>-0.85099999999999998</v>
      </c>
      <c r="AT441" s="2">
        <v>-3.9209999999999998</v>
      </c>
      <c r="AU441" s="2">
        <v>-1.3120000000000001</v>
      </c>
      <c r="AV441">
        <v>-8.2129999999999992</v>
      </c>
      <c r="AW441">
        <v>-4.1950000000000003</v>
      </c>
      <c r="AX441">
        <v>-6.9109999999999996</v>
      </c>
      <c r="AY441">
        <v>-10.486000000000001</v>
      </c>
      <c r="AZ441">
        <v>-14.034000000000001</v>
      </c>
      <c r="BA441">
        <v>2019</v>
      </c>
    </row>
    <row r="442" spans="1:53" hidden="1">
      <c r="A442" t="s">
        <v>112</v>
      </c>
      <c r="B442" t="s">
        <v>200</v>
      </c>
      <c r="C442" t="s">
        <v>150</v>
      </c>
      <c r="D442" t="s">
        <v>147</v>
      </c>
      <c r="E442" t="s">
        <v>206</v>
      </c>
      <c r="F442" t="s">
        <v>152</v>
      </c>
      <c r="G442" t="s">
        <v>152</v>
      </c>
      <c r="H442" t="s">
        <v>152</v>
      </c>
      <c r="I442" t="s">
        <v>152</v>
      </c>
      <c r="J442" t="s">
        <v>152</v>
      </c>
      <c r="K442" t="s">
        <v>152</v>
      </c>
      <c r="L442" t="s">
        <v>152</v>
      </c>
      <c r="M442" t="s">
        <v>152</v>
      </c>
      <c r="N442" t="s">
        <v>152</v>
      </c>
      <c r="O442" t="s">
        <v>152</v>
      </c>
      <c r="P442" t="s">
        <v>152</v>
      </c>
      <c r="Q442" t="s">
        <v>152</v>
      </c>
      <c r="R442" t="s">
        <v>152</v>
      </c>
      <c r="S442" t="s">
        <v>152</v>
      </c>
      <c r="T442" t="s">
        <v>152</v>
      </c>
      <c r="U442" t="s">
        <v>152</v>
      </c>
      <c r="V442" t="s">
        <v>152</v>
      </c>
      <c r="W442" t="s">
        <v>152</v>
      </c>
      <c r="X442" t="s">
        <v>152</v>
      </c>
      <c r="Y442" t="s">
        <v>152</v>
      </c>
      <c r="Z442">
        <v>4.2000000000000003E-2</v>
      </c>
      <c r="AA442">
        <v>4.2000000000000003E-2</v>
      </c>
      <c r="AB442">
        <v>4.5999999999999999E-2</v>
      </c>
      <c r="AC442">
        <v>4.3999999999999997E-2</v>
      </c>
      <c r="AD442">
        <v>4.2999999999999997E-2</v>
      </c>
      <c r="AE442">
        <v>4.1000000000000002E-2</v>
      </c>
      <c r="AF442">
        <v>4.2000000000000003E-2</v>
      </c>
      <c r="AG442">
        <v>4.4999999999999998E-2</v>
      </c>
      <c r="AH442">
        <v>4.8000000000000001E-2</v>
      </c>
      <c r="AI442">
        <v>4.4999999999999998E-2</v>
      </c>
      <c r="AJ442">
        <v>4.3999999999999997E-2</v>
      </c>
      <c r="AK442">
        <v>4.7E-2</v>
      </c>
      <c r="AL442">
        <v>4.5999999999999999E-2</v>
      </c>
      <c r="AM442">
        <v>4.8000000000000001E-2</v>
      </c>
      <c r="AN442">
        <v>4.8000000000000001E-2</v>
      </c>
      <c r="AO442">
        <v>5.2999999999999999E-2</v>
      </c>
      <c r="AP442">
        <v>5.6000000000000001E-2</v>
      </c>
      <c r="AQ442">
        <v>5.7000000000000002E-2</v>
      </c>
      <c r="AR442" s="2">
        <v>5.8000000000000003E-2</v>
      </c>
      <c r="AS442" s="2">
        <v>6.6000000000000003E-2</v>
      </c>
      <c r="AT442" s="2">
        <v>6.7000000000000004E-2</v>
      </c>
      <c r="AU442" s="2">
        <v>6.9000000000000006E-2</v>
      </c>
      <c r="AV442">
        <v>7.0999999999999994E-2</v>
      </c>
      <c r="AW442">
        <v>7.3999999999999996E-2</v>
      </c>
      <c r="AX442">
        <v>7.6999999999999999E-2</v>
      </c>
      <c r="AY442">
        <v>0.08</v>
      </c>
      <c r="AZ442">
        <v>8.3000000000000004E-2</v>
      </c>
      <c r="BA442">
        <v>2019</v>
      </c>
    </row>
    <row r="443" spans="1:53" hidden="1">
      <c r="A443" t="s">
        <v>112</v>
      </c>
      <c r="B443" t="s">
        <v>200</v>
      </c>
      <c r="C443" t="s">
        <v>170</v>
      </c>
      <c r="E443" t="s">
        <v>199</v>
      </c>
      <c r="F443" t="s">
        <v>152</v>
      </c>
      <c r="G443" t="s">
        <v>152</v>
      </c>
      <c r="H443" t="s">
        <v>152</v>
      </c>
      <c r="I443" t="s">
        <v>152</v>
      </c>
      <c r="J443" t="s">
        <v>152</v>
      </c>
      <c r="K443" t="s">
        <v>152</v>
      </c>
      <c r="L443" t="s">
        <v>152</v>
      </c>
      <c r="M443" t="s">
        <v>152</v>
      </c>
      <c r="N443" t="s">
        <v>152</v>
      </c>
      <c r="O443" t="s">
        <v>152</v>
      </c>
      <c r="P443" t="s">
        <v>152</v>
      </c>
      <c r="Q443" t="s">
        <v>152</v>
      </c>
      <c r="R443" t="s">
        <v>152</v>
      </c>
      <c r="S443" t="s">
        <v>152</v>
      </c>
      <c r="T443" t="s">
        <v>152</v>
      </c>
      <c r="U443" t="s">
        <v>152</v>
      </c>
      <c r="V443" t="s">
        <v>152</v>
      </c>
      <c r="W443" t="s">
        <v>152</v>
      </c>
      <c r="X443" t="s">
        <v>152</v>
      </c>
      <c r="Y443" t="s">
        <v>152</v>
      </c>
      <c r="Z443" t="s">
        <v>152</v>
      </c>
      <c r="AA443">
        <v>0.69499999999999995</v>
      </c>
      <c r="AB443">
        <v>8.3170000000000002</v>
      </c>
      <c r="AC443">
        <v>-4.351</v>
      </c>
      <c r="AD443">
        <v>-1.8879999999999999</v>
      </c>
      <c r="AE443">
        <v>-3.746</v>
      </c>
      <c r="AF443">
        <v>1.3009999999999999</v>
      </c>
      <c r="AG443">
        <v>6.9050000000000002</v>
      </c>
      <c r="AH443">
        <v>6.5789999999999997</v>
      </c>
      <c r="AI443">
        <v>-5.62</v>
      </c>
      <c r="AJ443">
        <v>-2.468</v>
      </c>
      <c r="AK443">
        <v>7.52</v>
      </c>
      <c r="AL443">
        <v>-2.8530000000000002</v>
      </c>
      <c r="AM443">
        <v>3.8050000000000002</v>
      </c>
      <c r="AN443">
        <v>1.667</v>
      </c>
      <c r="AO443">
        <v>9.3789999999999996</v>
      </c>
      <c r="AP443">
        <v>4.7460000000000004</v>
      </c>
      <c r="AQ443">
        <v>3.3730000000000002</v>
      </c>
      <c r="AR443" s="2">
        <v>1.581</v>
      </c>
      <c r="AS443" s="2">
        <v>13.874000000000001</v>
      </c>
      <c r="AT443" s="2">
        <v>1.006</v>
      </c>
      <c r="AU443" s="2">
        <v>2.532</v>
      </c>
      <c r="AV443">
        <v>3.5129999999999999</v>
      </c>
      <c r="AW443">
        <v>3.8460000000000001</v>
      </c>
      <c r="AX443">
        <v>4.0190000000000001</v>
      </c>
      <c r="AY443">
        <v>3.843</v>
      </c>
      <c r="AZ443">
        <v>3.7210000000000001</v>
      </c>
      <c r="BA443">
        <v>2019</v>
      </c>
    </row>
    <row r="444" spans="1:53" hidden="1">
      <c r="A444" t="s">
        <v>112</v>
      </c>
      <c r="B444" t="s">
        <v>198</v>
      </c>
      <c r="C444" t="s">
        <v>150</v>
      </c>
      <c r="D444" t="s">
        <v>147</v>
      </c>
      <c r="E444" t="s">
        <v>206</v>
      </c>
      <c r="F444" t="s">
        <v>152</v>
      </c>
      <c r="G444" t="s">
        <v>152</v>
      </c>
      <c r="H444" t="s">
        <v>152</v>
      </c>
      <c r="I444" t="s">
        <v>152</v>
      </c>
      <c r="J444" t="s">
        <v>152</v>
      </c>
      <c r="K444" t="s">
        <v>152</v>
      </c>
      <c r="L444" t="s">
        <v>152</v>
      </c>
      <c r="M444" t="s">
        <v>152</v>
      </c>
      <c r="N444" t="s">
        <v>152</v>
      </c>
      <c r="O444" t="s">
        <v>152</v>
      </c>
      <c r="P444" t="s">
        <v>152</v>
      </c>
      <c r="Q444" t="s">
        <v>152</v>
      </c>
      <c r="R444" t="s">
        <v>152</v>
      </c>
      <c r="S444" t="s">
        <v>152</v>
      </c>
      <c r="T444" t="s">
        <v>152</v>
      </c>
      <c r="U444" t="s">
        <v>152</v>
      </c>
      <c r="V444" t="s">
        <v>152</v>
      </c>
      <c r="W444" t="s">
        <v>152</v>
      </c>
      <c r="X444" t="s">
        <v>152</v>
      </c>
      <c r="Y444" t="s">
        <v>152</v>
      </c>
      <c r="Z444">
        <v>2.5999999999999999E-2</v>
      </c>
      <c r="AA444">
        <v>2.7E-2</v>
      </c>
      <c r="AB444">
        <v>3.1E-2</v>
      </c>
      <c r="AC444">
        <v>0.03</v>
      </c>
      <c r="AD444">
        <v>3.1E-2</v>
      </c>
      <c r="AE444">
        <v>0.03</v>
      </c>
      <c r="AF444">
        <v>3.2000000000000001E-2</v>
      </c>
      <c r="AG444">
        <v>3.4000000000000002E-2</v>
      </c>
      <c r="AH444">
        <v>3.7999999999999999E-2</v>
      </c>
      <c r="AI444">
        <v>3.5999999999999997E-2</v>
      </c>
      <c r="AJ444">
        <v>3.5000000000000003E-2</v>
      </c>
      <c r="AK444">
        <v>3.7999999999999999E-2</v>
      </c>
      <c r="AL444">
        <v>3.7999999999999999E-2</v>
      </c>
      <c r="AM444">
        <v>0.04</v>
      </c>
      <c r="AN444">
        <v>4.2999999999999997E-2</v>
      </c>
      <c r="AO444">
        <v>4.9000000000000002E-2</v>
      </c>
      <c r="AP444">
        <v>5.6000000000000001E-2</v>
      </c>
      <c r="AQ444">
        <v>5.8999999999999997E-2</v>
      </c>
      <c r="AR444" s="2">
        <v>6.4000000000000001E-2</v>
      </c>
      <c r="AS444" s="2">
        <v>7.8E-2</v>
      </c>
      <c r="AT444" s="2">
        <v>0.08</v>
      </c>
      <c r="AU444" s="2">
        <v>8.4000000000000005E-2</v>
      </c>
      <c r="AV444">
        <v>8.8999999999999996E-2</v>
      </c>
      <c r="AW444">
        <v>9.5000000000000001E-2</v>
      </c>
      <c r="AX444">
        <v>0.10299999999999999</v>
      </c>
      <c r="AY444">
        <v>0.11</v>
      </c>
      <c r="AZ444">
        <v>0.11799999999999999</v>
      </c>
      <c r="BA444">
        <v>2019</v>
      </c>
    </row>
    <row r="445" spans="1:53" hidden="1">
      <c r="A445" t="s">
        <v>112</v>
      </c>
      <c r="B445" t="s">
        <v>198</v>
      </c>
      <c r="C445" t="s">
        <v>148</v>
      </c>
      <c r="D445" t="s">
        <v>147</v>
      </c>
      <c r="E445" t="s">
        <v>184</v>
      </c>
      <c r="F445" t="s">
        <v>152</v>
      </c>
      <c r="G445" t="s">
        <v>152</v>
      </c>
      <c r="H445" t="s">
        <v>152</v>
      </c>
      <c r="I445" t="s">
        <v>152</v>
      </c>
      <c r="J445" t="s">
        <v>152</v>
      </c>
      <c r="K445" t="s">
        <v>152</v>
      </c>
      <c r="L445" t="s">
        <v>152</v>
      </c>
      <c r="M445" t="s">
        <v>152</v>
      </c>
      <c r="N445" t="s">
        <v>152</v>
      </c>
      <c r="O445" t="s">
        <v>152</v>
      </c>
      <c r="P445" t="s">
        <v>152</v>
      </c>
      <c r="Q445" t="s">
        <v>152</v>
      </c>
      <c r="R445" t="s">
        <v>152</v>
      </c>
      <c r="S445" t="s">
        <v>152</v>
      </c>
      <c r="T445" t="s">
        <v>152</v>
      </c>
      <c r="U445" t="s">
        <v>152</v>
      </c>
      <c r="V445" t="s">
        <v>152</v>
      </c>
      <c r="W445" t="s">
        <v>152</v>
      </c>
      <c r="X445" t="s">
        <v>152</v>
      </c>
      <c r="Y445" t="s">
        <v>152</v>
      </c>
      <c r="Z445">
        <v>1.4999999999999999E-2</v>
      </c>
      <c r="AA445">
        <v>1.4E-2</v>
      </c>
      <c r="AB445">
        <v>1.7000000000000001E-2</v>
      </c>
      <c r="AC445">
        <v>0.02</v>
      </c>
      <c r="AD445">
        <v>2.3E-2</v>
      </c>
      <c r="AE445">
        <v>2.3E-2</v>
      </c>
      <c r="AF445">
        <v>2.4E-2</v>
      </c>
      <c r="AG445">
        <v>2.9000000000000001E-2</v>
      </c>
      <c r="AH445">
        <v>3.2000000000000001E-2</v>
      </c>
      <c r="AI445">
        <v>2.8000000000000001E-2</v>
      </c>
      <c r="AJ445">
        <v>3.2000000000000001E-2</v>
      </c>
      <c r="AK445">
        <v>0.04</v>
      </c>
      <c r="AL445">
        <v>3.9E-2</v>
      </c>
      <c r="AM445">
        <v>3.9E-2</v>
      </c>
      <c r="AN445">
        <v>3.9E-2</v>
      </c>
      <c r="AO445">
        <v>3.6999999999999998E-2</v>
      </c>
      <c r="AP445">
        <v>4.1000000000000002E-2</v>
      </c>
      <c r="AQ445">
        <v>4.4999999999999998E-2</v>
      </c>
      <c r="AR445" s="2">
        <v>4.8000000000000001E-2</v>
      </c>
      <c r="AS445" s="2">
        <v>5.3999999999999999E-2</v>
      </c>
      <c r="AT445" s="2">
        <v>5.5E-2</v>
      </c>
      <c r="AU445" s="2">
        <v>6.5000000000000002E-2</v>
      </c>
      <c r="AV445">
        <v>7.0000000000000007E-2</v>
      </c>
      <c r="AW445">
        <v>7.5999999999999998E-2</v>
      </c>
      <c r="AX445">
        <v>8.2000000000000003E-2</v>
      </c>
      <c r="AY445">
        <v>8.7999999999999995E-2</v>
      </c>
      <c r="AZ445">
        <v>9.4E-2</v>
      </c>
      <c r="BA445">
        <v>2019</v>
      </c>
    </row>
    <row r="446" spans="1:53" hidden="1">
      <c r="A446" t="s">
        <v>112</v>
      </c>
      <c r="B446" t="s">
        <v>198</v>
      </c>
      <c r="C446" t="s">
        <v>191</v>
      </c>
      <c r="D446" t="s">
        <v>147</v>
      </c>
      <c r="E446" t="s">
        <v>184</v>
      </c>
      <c r="F446" t="s">
        <v>152</v>
      </c>
      <c r="G446" t="s">
        <v>152</v>
      </c>
      <c r="H446" t="s">
        <v>152</v>
      </c>
      <c r="I446" t="s">
        <v>152</v>
      </c>
      <c r="J446" t="s">
        <v>152</v>
      </c>
      <c r="K446" t="s">
        <v>152</v>
      </c>
      <c r="L446" t="s">
        <v>152</v>
      </c>
      <c r="M446" t="s">
        <v>152</v>
      </c>
      <c r="N446" t="s">
        <v>152</v>
      </c>
      <c r="O446" t="s">
        <v>152</v>
      </c>
      <c r="P446" t="s">
        <v>152</v>
      </c>
      <c r="Q446" t="s">
        <v>152</v>
      </c>
      <c r="R446" t="s">
        <v>152</v>
      </c>
      <c r="S446" t="s">
        <v>152</v>
      </c>
      <c r="T446" t="s">
        <v>152</v>
      </c>
      <c r="U446" t="s">
        <v>152</v>
      </c>
      <c r="V446" t="s">
        <v>152</v>
      </c>
      <c r="W446" t="s">
        <v>152</v>
      </c>
      <c r="X446" t="s">
        <v>152</v>
      </c>
      <c r="Y446" t="s">
        <v>152</v>
      </c>
      <c r="Z446">
        <v>2.3E-2</v>
      </c>
      <c r="AA446">
        <v>2.4E-2</v>
      </c>
      <c r="AB446">
        <v>2.5999999999999999E-2</v>
      </c>
      <c r="AC446">
        <v>2.5999999999999999E-2</v>
      </c>
      <c r="AD446">
        <v>2.5999999999999999E-2</v>
      </c>
      <c r="AE446">
        <v>2.5999999999999999E-2</v>
      </c>
      <c r="AF446">
        <v>2.7E-2</v>
      </c>
      <c r="AG446">
        <v>2.9000000000000001E-2</v>
      </c>
      <c r="AH446">
        <v>3.2000000000000001E-2</v>
      </c>
      <c r="AI446">
        <v>0.03</v>
      </c>
      <c r="AJ446">
        <v>0.03</v>
      </c>
      <c r="AK446">
        <v>3.3000000000000002E-2</v>
      </c>
      <c r="AL446">
        <v>3.2000000000000001E-2</v>
      </c>
      <c r="AM446">
        <v>3.4000000000000002E-2</v>
      </c>
      <c r="AN446">
        <v>3.5000000000000003E-2</v>
      </c>
      <c r="AO446">
        <v>3.9E-2</v>
      </c>
      <c r="AP446">
        <v>4.1000000000000002E-2</v>
      </c>
      <c r="AQ446">
        <v>4.3999999999999997E-2</v>
      </c>
      <c r="AR446" s="2">
        <v>4.4999999999999998E-2</v>
      </c>
      <c r="AS446" s="2">
        <v>5.2999999999999999E-2</v>
      </c>
      <c r="AT446" s="2">
        <v>5.3999999999999999E-2</v>
      </c>
      <c r="AU446" s="2">
        <v>5.7000000000000002E-2</v>
      </c>
      <c r="AV446">
        <v>6.0999999999999999E-2</v>
      </c>
      <c r="AW446">
        <v>6.5000000000000002E-2</v>
      </c>
      <c r="AX446">
        <v>6.9000000000000006E-2</v>
      </c>
      <c r="AY446">
        <v>7.2999999999999995E-2</v>
      </c>
      <c r="AZ446">
        <v>7.6999999999999999E-2</v>
      </c>
      <c r="BA446">
        <v>2019</v>
      </c>
    </row>
    <row r="447" spans="1:53" hidden="1">
      <c r="A447" t="s">
        <v>112</v>
      </c>
      <c r="B447" t="s">
        <v>197</v>
      </c>
      <c r="C447" t="s">
        <v>178</v>
      </c>
      <c r="E447" t="s">
        <v>196</v>
      </c>
      <c r="F447" t="s">
        <v>152</v>
      </c>
      <c r="G447" t="s">
        <v>152</v>
      </c>
      <c r="H447" t="s">
        <v>152</v>
      </c>
      <c r="I447" t="s">
        <v>152</v>
      </c>
      <c r="J447" t="s">
        <v>152</v>
      </c>
      <c r="K447" t="s">
        <v>152</v>
      </c>
      <c r="L447" t="s">
        <v>152</v>
      </c>
      <c r="M447" t="s">
        <v>152</v>
      </c>
      <c r="N447" t="s">
        <v>152</v>
      </c>
      <c r="O447" t="s">
        <v>152</v>
      </c>
      <c r="P447" t="s">
        <v>152</v>
      </c>
      <c r="Q447" t="s">
        <v>152</v>
      </c>
      <c r="R447" t="s">
        <v>152</v>
      </c>
      <c r="S447" t="s">
        <v>152</v>
      </c>
      <c r="T447" t="s">
        <v>152</v>
      </c>
      <c r="U447" t="s">
        <v>152</v>
      </c>
      <c r="V447" t="s">
        <v>152</v>
      </c>
      <c r="W447" t="s">
        <v>152</v>
      </c>
      <c r="X447" t="s">
        <v>152</v>
      </c>
      <c r="Y447" t="s">
        <v>152</v>
      </c>
      <c r="Z447">
        <v>61.063000000000002</v>
      </c>
      <c r="AA447">
        <v>64.590999999999994</v>
      </c>
      <c r="AB447">
        <v>66.8</v>
      </c>
      <c r="AC447">
        <v>68.861000000000004</v>
      </c>
      <c r="AD447">
        <v>72.308000000000007</v>
      </c>
      <c r="AE447">
        <v>72.242000000000004</v>
      </c>
      <c r="AF447">
        <v>76.843000000000004</v>
      </c>
      <c r="AG447">
        <v>76.073999999999998</v>
      </c>
      <c r="AH447">
        <v>78.822999999999993</v>
      </c>
      <c r="AI447">
        <v>79.159000000000006</v>
      </c>
      <c r="AJ447">
        <v>80.338999999999999</v>
      </c>
      <c r="AK447">
        <v>81.284999999999997</v>
      </c>
      <c r="AL447">
        <v>81.774000000000001</v>
      </c>
      <c r="AM447">
        <v>84.176000000000002</v>
      </c>
      <c r="AN447">
        <v>88.388999999999996</v>
      </c>
      <c r="AO447">
        <v>92.225999999999999</v>
      </c>
      <c r="AP447">
        <v>100</v>
      </c>
      <c r="AQ447">
        <v>102.877</v>
      </c>
      <c r="AR447" s="2">
        <v>110.384</v>
      </c>
      <c r="AS447" s="2">
        <v>117.334</v>
      </c>
      <c r="AT447" s="2">
        <v>118.715</v>
      </c>
      <c r="AU447" s="2">
        <v>121.532</v>
      </c>
      <c r="AV447">
        <v>125.023</v>
      </c>
      <c r="AW447">
        <v>129.05099999999999</v>
      </c>
      <c r="AX447">
        <v>133.45599999999999</v>
      </c>
      <c r="AY447">
        <v>138.34</v>
      </c>
      <c r="AZ447">
        <v>142.79</v>
      </c>
      <c r="BA447">
        <v>2019</v>
      </c>
    </row>
    <row r="448" spans="1:53" hidden="1">
      <c r="A448" t="s">
        <v>112</v>
      </c>
      <c r="B448" t="s">
        <v>195</v>
      </c>
      <c r="C448" t="s">
        <v>150</v>
      </c>
      <c r="D448" t="s">
        <v>190</v>
      </c>
      <c r="E448" t="s">
        <v>193</v>
      </c>
      <c r="F448" t="s">
        <v>152</v>
      </c>
      <c r="G448" t="s">
        <v>152</v>
      </c>
      <c r="H448" t="s">
        <v>152</v>
      </c>
      <c r="I448" t="s">
        <v>152</v>
      </c>
      <c r="J448" t="s">
        <v>152</v>
      </c>
      <c r="K448" t="s">
        <v>152</v>
      </c>
      <c r="L448" t="s">
        <v>152</v>
      </c>
      <c r="M448" t="s">
        <v>152</v>
      </c>
      <c r="N448" t="s">
        <v>152</v>
      </c>
      <c r="O448" t="s">
        <v>152</v>
      </c>
      <c r="P448" t="s">
        <v>152</v>
      </c>
      <c r="Q448" t="s">
        <v>152</v>
      </c>
      <c r="R448" t="s">
        <v>152</v>
      </c>
      <c r="S448" t="s">
        <v>152</v>
      </c>
      <c r="T448" t="s">
        <v>152</v>
      </c>
      <c r="U448" t="s">
        <v>152</v>
      </c>
      <c r="V448" t="s">
        <v>152</v>
      </c>
      <c r="W448" t="s">
        <v>152</v>
      </c>
      <c r="X448" t="s">
        <v>152</v>
      </c>
      <c r="Y448" t="s">
        <v>152</v>
      </c>
      <c r="Z448" t="s">
        <v>152</v>
      </c>
      <c r="AA448" t="s">
        <v>152</v>
      </c>
      <c r="AB448" s="43">
        <v>4793.5169999999998</v>
      </c>
      <c r="AC448" s="43">
        <v>4624.2150000000001</v>
      </c>
      <c r="AD448" s="43">
        <v>4479.0730000000003</v>
      </c>
      <c r="AE448" s="43">
        <v>4256.3140000000003</v>
      </c>
      <c r="AF448" s="43">
        <v>4256.7309999999998</v>
      </c>
      <c r="AG448" s="43">
        <v>4492.6689999999999</v>
      </c>
      <c r="AH448" s="43">
        <v>4727.2209999999995</v>
      </c>
      <c r="AI448" s="43">
        <v>4404.6890000000003</v>
      </c>
      <c r="AJ448" s="43">
        <v>4241.21</v>
      </c>
      <c r="AK448" s="43">
        <v>4502.03</v>
      </c>
      <c r="AL448" s="43">
        <v>4260.9849999999997</v>
      </c>
      <c r="AM448" s="43">
        <v>4435.04</v>
      </c>
      <c r="AN448" s="43">
        <v>4491.4709999999995</v>
      </c>
      <c r="AO448" s="43">
        <v>4893.6360000000004</v>
      </c>
      <c r="AP448" s="43">
        <v>5105.9669999999996</v>
      </c>
      <c r="AQ448" s="43">
        <v>5394.3789999999999</v>
      </c>
      <c r="AR448" s="45">
        <v>5458.35</v>
      </c>
      <c r="AS448" s="45">
        <v>6191.5219999999999</v>
      </c>
      <c r="AT448" s="45">
        <v>6229.4970000000003</v>
      </c>
      <c r="AU448" s="45">
        <v>6362.3980000000001</v>
      </c>
      <c r="AV448" s="43">
        <v>6560.3410000000003</v>
      </c>
      <c r="AW448" s="43">
        <v>6786.1790000000001</v>
      </c>
      <c r="AX448" s="43">
        <v>7031.4709999999995</v>
      </c>
      <c r="AY448" s="43">
        <v>7273.3230000000003</v>
      </c>
      <c r="AZ448" s="43">
        <v>7514.6469999999999</v>
      </c>
      <c r="BA448">
        <v>2017</v>
      </c>
    </row>
    <row r="449" spans="1:53" hidden="1">
      <c r="A449" t="s">
        <v>112</v>
      </c>
      <c r="B449" t="s">
        <v>195</v>
      </c>
      <c r="C449" t="s">
        <v>194</v>
      </c>
      <c r="D449" t="s">
        <v>190</v>
      </c>
      <c r="E449" t="s">
        <v>193</v>
      </c>
      <c r="F449" t="s">
        <v>152</v>
      </c>
      <c r="G449" t="s">
        <v>152</v>
      </c>
      <c r="H449" t="s">
        <v>152</v>
      </c>
      <c r="I449" t="s">
        <v>152</v>
      </c>
      <c r="J449" t="s">
        <v>152</v>
      </c>
      <c r="K449" t="s">
        <v>152</v>
      </c>
      <c r="L449" t="s">
        <v>152</v>
      </c>
      <c r="M449" t="s">
        <v>152</v>
      </c>
      <c r="N449" t="s">
        <v>152</v>
      </c>
      <c r="O449" t="s">
        <v>152</v>
      </c>
      <c r="P449" t="s">
        <v>152</v>
      </c>
      <c r="Q449" t="s">
        <v>152</v>
      </c>
      <c r="R449" t="s">
        <v>152</v>
      </c>
      <c r="S449" t="s">
        <v>152</v>
      </c>
      <c r="T449" t="s">
        <v>152</v>
      </c>
      <c r="U449" t="s">
        <v>152</v>
      </c>
      <c r="V449" t="s">
        <v>152</v>
      </c>
      <c r="W449" t="s">
        <v>152</v>
      </c>
      <c r="X449" t="s">
        <v>152</v>
      </c>
      <c r="Y449" t="s">
        <v>152</v>
      </c>
      <c r="Z449" t="s">
        <v>152</v>
      </c>
      <c r="AA449" t="s">
        <v>152</v>
      </c>
      <c r="AB449" s="43">
        <v>3646.7249999999999</v>
      </c>
      <c r="AC449" s="43">
        <v>3517.9259999999999</v>
      </c>
      <c r="AD449" s="43">
        <v>3407.5079999999998</v>
      </c>
      <c r="AE449" s="43">
        <v>3238.0410000000002</v>
      </c>
      <c r="AF449" s="43">
        <v>3238.3580000000002</v>
      </c>
      <c r="AG449" s="43">
        <v>3417.8510000000001</v>
      </c>
      <c r="AH449" s="43">
        <v>3596.29</v>
      </c>
      <c r="AI449" s="43">
        <v>3350.9189999999999</v>
      </c>
      <c r="AJ449" s="43">
        <v>3226.5509999999999</v>
      </c>
      <c r="AK449" s="43">
        <v>3424.973</v>
      </c>
      <c r="AL449" s="43">
        <v>3241.5949999999998</v>
      </c>
      <c r="AM449" s="43">
        <v>3374.009</v>
      </c>
      <c r="AN449" s="43">
        <v>3416.94</v>
      </c>
      <c r="AO449" s="43">
        <v>3722.8910000000001</v>
      </c>
      <c r="AP449" s="43">
        <v>3884.4250000000002</v>
      </c>
      <c r="AQ449" s="43">
        <v>4103.8379999999997</v>
      </c>
      <c r="AR449" s="45">
        <v>4152.5050000000001</v>
      </c>
      <c r="AS449" s="45">
        <v>4710.2740000000003</v>
      </c>
      <c r="AT449" s="45">
        <v>4739.1639999999998</v>
      </c>
      <c r="AU449" s="45">
        <v>4840.2700000000004</v>
      </c>
      <c r="AV449" s="43">
        <v>4990.857</v>
      </c>
      <c r="AW449" s="43">
        <v>5162.6660000000002</v>
      </c>
      <c r="AX449" s="43">
        <v>5349.2749999999996</v>
      </c>
      <c r="AY449" s="43">
        <v>5533.2669999999998</v>
      </c>
      <c r="AZ449" s="43">
        <v>5716.857</v>
      </c>
      <c r="BA449">
        <v>2017</v>
      </c>
    </row>
    <row r="450" spans="1:53" hidden="1">
      <c r="A450" t="s">
        <v>112</v>
      </c>
      <c r="B450" t="s">
        <v>192</v>
      </c>
      <c r="C450" t="s">
        <v>150</v>
      </c>
      <c r="D450" t="s">
        <v>190</v>
      </c>
      <c r="E450" t="s">
        <v>189</v>
      </c>
      <c r="F450" t="s">
        <v>152</v>
      </c>
      <c r="G450" t="s">
        <v>152</v>
      </c>
      <c r="H450" t="s">
        <v>152</v>
      </c>
      <c r="I450" t="s">
        <v>152</v>
      </c>
      <c r="J450" t="s">
        <v>152</v>
      </c>
      <c r="K450" t="s">
        <v>152</v>
      </c>
      <c r="L450" t="s">
        <v>152</v>
      </c>
      <c r="M450" t="s">
        <v>152</v>
      </c>
      <c r="N450" t="s">
        <v>152</v>
      </c>
      <c r="O450" t="s">
        <v>152</v>
      </c>
      <c r="P450" t="s">
        <v>152</v>
      </c>
      <c r="Q450" t="s">
        <v>152</v>
      </c>
      <c r="R450" t="s">
        <v>152</v>
      </c>
      <c r="S450" t="s">
        <v>152</v>
      </c>
      <c r="T450" t="s">
        <v>152</v>
      </c>
      <c r="U450" t="s">
        <v>152</v>
      </c>
      <c r="V450" t="s">
        <v>152</v>
      </c>
      <c r="W450" t="s">
        <v>152</v>
      </c>
      <c r="X450" t="s">
        <v>152</v>
      </c>
      <c r="Y450" t="s">
        <v>152</v>
      </c>
      <c r="Z450" t="s">
        <v>152</v>
      </c>
      <c r="AA450" t="s">
        <v>152</v>
      </c>
      <c r="AB450" s="43">
        <v>3202.049</v>
      </c>
      <c r="AC450" s="43">
        <v>3184.2919999999999</v>
      </c>
      <c r="AD450" s="43">
        <v>3238.7080000000001</v>
      </c>
      <c r="AE450" s="43">
        <v>3074.8580000000002</v>
      </c>
      <c r="AF450" s="43">
        <v>3271.0120000000002</v>
      </c>
      <c r="AG450" s="43">
        <v>3417.7350000000001</v>
      </c>
      <c r="AH450" s="43">
        <v>3726.1509999999998</v>
      </c>
      <c r="AI450" s="43">
        <v>3486.694</v>
      </c>
      <c r="AJ450" s="43">
        <v>3407.335</v>
      </c>
      <c r="AK450" s="43">
        <v>3659.462</v>
      </c>
      <c r="AL450" s="43">
        <v>3484.3739999999998</v>
      </c>
      <c r="AM450" s="43">
        <v>3733.2449999999999</v>
      </c>
      <c r="AN450" s="43">
        <v>3969.9450000000002</v>
      </c>
      <c r="AO450" s="43">
        <v>4513.1989999999996</v>
      </c>
      <c r="AP450" s="43">
        <v>5105.9669999999996</v>
      </c>
      <c r="AQ450" s="43">
        <v>5549.5550000000003</v>
      </c>
      <c r="AR450" s="45">
        <v>6025.1580000000004</v>
      </c>
      <c r="AS450" s="45">
        <v>7264.7910000000002</v>
      </c>
      <c r="AT450" s="45">
        <v>7395.3639999999996</v>
      </c>
      <c r="AU450" s="45">
        <v>7732.357</v>
      </c>
      <c r="AV450" s="43">
        <v>8201.9349999999995</v>
      </c>
      <c r="AW450" s="43">
        <v>8757.607</v>
      </c>
      <c r="AX450" s="43">
        <v>9383.9120000000003</v>
      </c>
      <c r="AY450" s="43">
        <v>10061.913</v>
      </c>
      <c r="AZ450" s="43">
        <v>10730.166999999999</v>
      </c>
      <c r="BA450">
        <v>2017</v>
      </c>
    </row>
    <row r="451" spans="1:53" hidden="1">
      <c r="A451" t="s">
        <v>112</v>
      </c>
      <c r="B451" t="s">
        <v>192</v>
      </c>
      <c r="C451" t="s">
        <v>148</v>
      </c>
      <c r="D451" t="s">
        <v>190</v>
      </c>
      <c r="E451" t="s">
        <v>189</v>
      </c>
      <c r="F451" t="s">
        <v>152</v>
      </c>
      <c r="G451" t="s">
        <v>152</v>
      </c>
      <c r="H451" t="s">
        <v>152</v>
      </c>
      <c r="I451" t="s">
        <v>152</v>
      </c>
      <c r="J451" t="s">
        <v>152</v>
      </c>
      <c r="K451" t="s">
        <v>152</v>
      </c>
      <c r="L451" t="s">
        <v>152</v>
      </c>
      <c r="M451" t="s">
        <v>152</v>
      </c>
      <c r="N451" t="s">
        <v>152</v>
      </c>
      <c r="O451" t="s">
        <v>152</v>
      </c>
      <c r="P451" t="s">
        <v>152</v>
      </c>
      <c r="Q451" t="s">
        <v>152</v>
      </c>
      <c r="R451" t="s">
        <v>152</v>
      </c>
      <c r="S451" t="s">
        <v>152</v>
      </c>
      <c r="T451" t="s">
        <v>152</v>
      </c>
      <c r="U451" t="s">
        <v>152</v>
      </c>
      <c r="V451" t="s">
        <v>152</v>
      </c>
      <c r="W451" t="s">
        <v>152</v>
      </c>
      <c r="X451" t="s">
        <v>152</v>
      </c>
      <c r="Y451" t="s">
        <v>152</v>
      </c>
      <c r="Z451" t="s">
        <v>152</v>
      </c>
      <c r="AA451" t="s">
        <v>152</v>
      </c>
      <c r="AB451" s="43">
        <v>1741.529</v>
      </c>
      <c r="AC451" s="43">
        <v>2075.674</v>
      </c>
      <c r="AD451" s="43">
        <v>2385.5639999999999</v>
      </c>
      <c r="AE451" s="43">
        <v>2348.7069999999999</v>
      </c>
      <c r="AF451" s="43">
        <v>2464.2190000000001</v>
      </c>
      <c r="AG451" s="43">
        <v>2865.9769999999999</v>
      </c>
      <c r="AH451" s="43">
        <v>3186.846</v>
      </c>
      <c r="AI451" s="43">
        <v>2759.0340000000001</v>
      </c>
      <c r="AJ451" s="43">
        <v>3133.0419999999999</v>
      </c>
      <c r="AK451" s="43">
        <v>3777.3420000000001</v>
      </c>
      <c r="AL451" s="43">
        <v>3609.1129999999998</v>
      </c>
      <c r="AM451" s="43">
        <v>3615.373</v>
      </c>
      <c r="AN451" s="43">
        <v>3583.652</v>
      </c>
      <c r="AO451" s="43">
        <v>3396.69</v>
      </c>
      <c r="AP451" s="43">
        <v>3798.2719999999999</v>
      </c>
      <c r="AQ451" s="43">
        <v>4255.25</v>
      </c>
      <c r="AR451" s="45">
        <v>4507.665</v>
      </c>
      <c r="AS451" s="45">
        <v>5052.1109999999999</v>
      </c>
      <c r="AT451" s="45">
        <v>5105.9260000000004</v>
      </c>
      <c r="AU451" s="45">
        <v>6004.1</v>
      </c>
      <c r="AV451" s="43">
        <v>6455.9409999999998</v>
      </c>
      <c r="AW451" s="43">
        <v>6965.4089999999997</v>
      </c>
      <c r="AX451" s="43">
        <v>7468.5559999999996</v>
      </c>
      <c r="AY451" s="43">
        <v>7982.8419999999996</v>
      </c>
      <c r="AZ451" s="43">
        <v>8497.5849999999991</v>
      </c>
      <c r="BA451">
        <v>2017</v>
      </c>
    </row>
    <row r="452" spans="1:53" hidden="1">
      <c r="A452" t="s">
        <v>112</v>
      </c>
      <c r="B452" t="s">
        <v>192</v>
      </c>
      <c r="C452" t="s">
        <v>191</v>
      </c>
      <c r="D452" t="s">
        <v>190</v>
      </c>
      <c r="E452" t="s">
        <v>189</v>
      </c>
      <c r="F452" t="s">
        <v>152</v>
      </c>
      <c r="G452" t="s">
        <v>152</v>
      </c>
      <c r="H452" t="s">
        <v>152</v>
      </c>
      <c r="I452" t="s">
        <v>152</v>
      </c>
      <c r="J452" t="s">
        <v>152</v>
      </c>
      <c r="K452" t="s">
        <v>152</v>
      </c>
      <c r="L452" t="s">
        <v>152</v>
      </c>
      <c r="M452" t="s">
        <v>152</v>
      </c>
      <c r="N452" t="s">
        <v>152</v>
      </c>
      <c r="O452" t="s">
        <v>152</v>
      </c>
      <c r="P452" t="s">
        <v>152</v>
      </c>
      <c r="Q452" t="s">
        <v>152</v>
      </c>
      <c r="R452" t="s">
        <v>152</v>
      </c>
      <c r="S452" t="s">
        <v>152</v>
      </c>
      <c r="T452" t="s">
        <v>152</v>
      </c>
      <c r="U452" t="s">
        <v>152</v>
      </c>
      <c r="V452" t="s">
        <v>152</v>
      </c>
      <c r="W452" t="s">
        <v>152</v>
      </c>
      <c r="X452" t="s">
        <v>152</v>
      </c>
      <c r="Y452" t="s">
        <v>152</v>
      </c>
      <c r="Z452" t="s">
        <v>152</v>
      </c>
      <c r="AA452" t="s">
        <v>152</v>
      </c>
      <c r="AB452" s="43">
        <v>2742.3580000000002</v>
      </c>
      <c r="AC452" s="43">
        <v>2697.7150000000001</v>
      </c>
      <c r="AD452" s="43">
        <v>2683.1849999999999</v>
      </c>
      <c r="AE452" s="43">
        <v>2629.7</v>
      </c>
      <c r="AF452" s="43">
        <v>2711.1089999999999</v>
      </c>
      <c r="AG452" s="43">
        <v>2938.7060000000001</v>
      </c>
      <c r="AH452" s="43">
        <v>3151.4250000000002</v>
      </c>
      <c r="AI452" s="43">
        <v>2955.2269999999999</v>
      </c>
      <c r="AJ452" s="43">
        <v>2879.748</v>
      </c>
      <c r="AK452" s="43">
        <v>3120.3560000000002</v>
      </c>
      <c r="AL452" s="43">
        <v>3008.5250000000001</v>
      </c>
      <c r="AM452" s="43">
        <v>3186.26</v>
      </c>
      <c r="AN452" s="43">
        <v>3287.1379999999999</v>
      </c>
      <c r="AO452" s="43">
        <v>3617.2959999999998</v>
      </c>
      <c r="AP452" s="43">
        <v>3812.067</v>
      </c>
      <c r="AQ452" s="43">
        <v>4103.8379999999997</v>
      </c>
      <c r="AR452" s="45">
        <v>4251.701</v>
      </c>
      <c r="AS452" s="45">
        <v>4909.0709999999999</v>
      </c>
      <c r="AT452" s="45">
        <v>4998.701</v>
      </c>
      <c r="AU452" s="45">
        <v>5289.32</v>
      </c>
      <c r="AV452" s="43">
        <v>5603.99</v>
      </c>
      <c r="AW452" s="43">
        <v>5934.8410000000003</v>
      </c>
      <c r="AX452" s="43">
        <v>6289.5219999999999</v>
      </c>
      <c r="AY452" s="43">
        <v>6647.1809999999996</v>
      </c>
      <c r="AZ452" s="43">
        <v>7010.0420000000004</v>
      </c>
      <c r="BA452">
        <v>2017</v>
      </c>
    </row>
    <row r="453" spans="1:53" hidden="1">
      <c r="A453" t="s">
        <v>112</v>
      </c>
      <c r="B453" t="s">
        <v>188</v>
      </c>
      <c r="C453" t="s">
        <v>187</v>
      </c>
      <c r="E453" t="s">
        <v>184</v>
      </c>
      <c r="F453" t="s">
        <v>152</v>
      </c>
      <c r="G453" t="s">
        <v>152</v>
      </c>
      <c r="H453" t="s">
        <v>152</v>
      </c>
      <c r="I453" t="s">
        <v>152</v>
      </c>
      <c r="J453" t="s">
        <v>152</v>
      </c>
      <c r="K453" t="s">
        <v>152</v>
      </c>
      <c r="L453" t="s">
        <v>152</v>
      </c>
      <c r="M453" t="s">
        <v>152</v>
      </c>
      <c r="N453" t="s">
        <v>152</v>
      </c>
      <c r="O453" t="s">
        <v>152</v>
      </c>
      <c r="P453" t="s">
        <v>152</v>
      </c>
      <c r="Q453" t="s">
        <v>152</v>
      </c>
      <c r="R453" t="s">
        <v>152</v>
      </c>
      <c r="S453" t="s">
        <v>152</v>
      </c>
      <c r="T453" t="s">
        <v>152</v>
      </c>
      <c r="U453" t="s">
        <v>152</v>
      </c>
      <c r="V453" t="s">
        <v>152</v>
      </c>
      <c r="W453" t="s">
        <v>152</v>
      </c>
      <c r="X453" t="s">
        <v>152</v>
      </c>
      <c r="Y453" t="s">
        <v>152</v>
      </c>
      <c r="Z453" t="s">
        <v>203</v>
      </c>
      <c r="AA453" t="s">
        <v>203</v>
      </c>
      <c r="AB453" t="s">
        <v>203</v>
      </c>
      <c r="AC453" t="s">
        <v>203</v>
      </c>
      <c r="AD453" t="s">
        <v>203</v>
      </c>
      <c r="AE453" t="s">
        <v>203</v>
      </c>
      <c r="AF453" t="s">
        <v>203</v>
      </c>
      <c r="AG453" t="s">
        <v>203</v>
      </c>
      <c r="AH453" t="s">
        <v>203</v>
      </c>
      <c r="AI453" t="s">
        <v>203</v>
      </c>
      <c r="AJ453" t="s">
        <v>203</v>
      </c>
      <c r="AK453" t="s">
        <v>203</v>
      </c>
      <c r="AL453" t="s">
        <v>203</v>
      </c>
      <c r="AM453" t="s">
        <v>203</v>
      </c>
      <c r="AN453" t="s">
        <v>203</v>
      </c>
      <c r="AO453" t="s">
        <v>203</v>
      </c>
      <c r="AP453" t="s">
        <v>203</v>
      </c>
      <c r="AQ453" t="s">
        <v>203</v>
      </c>
      <c r="AR453" s="2" t="s">
        <v>203</v>
      </c>
      <c r="AS453" s="2" t="s">
        <v>203</v>
      </c>
      <c r="AT453" s="2" t="s">
        <v>203</v>
      </c>
      <c r="AU453" s="2" t="s">
        <v>203</v>
      </c>
      <c r="AV453" t="s">
        <v>203</v>
      </c>
      <c r="AW453" t="s">
        <v>203</v>
      </c>
      <c r="AX453" t="s">
        <v>203</v>
      </c>
      <c r="AY453" t="s">
        <v>203</v>
      </c>
      <c r="AZ453" t="s">
        <v>203</v>
      </c>
      <c r="BA453">
        <v>2019</v>
      </c>
    </row>
    <row r="454" spans="1:53" hidden="1">
      <c r="A454" t="s">
        <v>112</v>
      </c>
      <c r="B454" t="s">
        <v>186</v>
      </c>
      <c r="C454" t="s">
        <v>185</v>
      </c>
      <c r="E454" t="s">
        <v>184</v>
      </c>
      <c r="F454" t="s">
        <v>152</v>
      </c>
      <c r="G454" t="s">
        <v>152</v>
      </c>
      <c r="H454" t="s">
        <v>152</v>
      </c>
      <c r="I454" t="s">
        <v>152</v>
      </c>
      <c r="J454" t="s">
        <v>152</v>
      </c>
      <c r="K454" t="s">
        <v>152</v>
      </c>
      <c r="L454" t="s">
        <v>152</v>
      </c>
      <c r="M454" t="s">
        <v>152</v>
      </c>
      <c r="N454" t="s">
        <v>152</v>
      </c>
      <c r="O454" t="s">
        <v>152</v>
      </c>
      <c r="P454" t="s">
        <v>152</v>
      </c>
      <c r="Q454" t="s">
        <v>152</v>
      </c>
      <c r="R454" t="s">
        <v>152</v>
      </c>
      <c r="S454" t="s">
        <v>152</v>
      </c>
      <c r="T454" t="s">
        <v>152</v>
      </c>
      <c r="U454" t="s">
        <v>152</v>
      </c>
      <c r="V454" t="s">
        <v>152</v>
      </c>
      <c r="W454" t="s">
        <v>152</v>
      </c>
      <c r="X454" t="s">
        <v>152</v>
      </c>
      <c r="Y454" t="s">
        <v>152</v>
      </c>
      <c r="Z454">
        <v>1.1080000000000001</v>
      </c>
      <c r="AA454">
        <v>1.147</v>
      </c>
      <c r="AB454">
        <v>1.1679999999999999</v>
      </c>
      <c r="AC454">
        <v>1.18</v>
      </c>
      <c r="AD454">
        <v>1.2070000000000001</v>
      </c>
      <c r="AE454">
        <v>1.169</v>
      </c>
      <c r="AF454">
        <v>1.2070000000000001</v>
      </c>
      <c r="AG454">
        <v>1.163</v>
      </c>
      <c r="AH454">
        <v>1.1819999999999999</v>
      </c>
      <c r="AI454">
        <v>1.18</v>
      </c>
      <c r="AJ454">
        <v>1.1830000000000001</v>
      </c>
      <c r="AK454">
        <v>1.173</v>
      </c>
      <c r="AL454">
        <v>1.1579999999999999</v>
      </c>
      <c r="AM454">
        <v>1.1719999999999999</v>
      </c>
      <c r="AN454">
        <v>1.208</v>
      </c>
      <c r="AO454">
        <v>1.248</v>
      </c>
      <c r="AP454">
        <v>1.339</v>
      </c>
      <c r="AQ454">
        <v>1.3520000000000001</v>
      </c>
      <c r="AR454" s="2">
        <v>1.417</v>
      </c>
      <c r="AS454" s="2">
        <v>1.48</v>
      </c>
      <c r="AT454" s="2">
        <v>1.4790000000000001</v>
      </c>
      <c r="AU454" s="2">
        <v>1.462</v>
      </c>
      <c r="AV454">
        <v>1.464</v>
      </c>
      <c r="AW454">
        <v>1.476</v>
      </c>
      <c r="AX454">
        <v>1.492</v>
      </c>
      <c r="AY454">
        <v>1.514</v>
      </c>
      <c r="AZ454">
        <v>1.5309999999999999</v>
      </c>
      <c r="BA454">
        <v>2019</v>
      </c>
    </row>
    <row r="455" spans="1:53" hidden="1">
      <c r="A455" t="s">
        <v>112</v>
      </c>
      <c r="B455" t="s">
        <v>183</v>
      </c>
      <c r="C455" t="s">
        <v>144</v>
      </c>
    </row>
    <row r="456" spans="1:53" hidden="1">
      <c r="A456" t="s">
        <v>112</v>
      </c>
      <c r="B456" t="s">
        <v>181</v>
      </c>
      <c r="C456" t="s">
        <v>144</v>
      </c>
    </row>
    <row r="457" spans="1:53" hidden="1">
      <c r="A457" t="s">
        <v>112</v>
      </c>
      <c r="B457" t="s">
        <v>180</v>
      </c>
      <c r="C457" t="s">
        <v>178</v>
      </c>
      <c r="E457" t="s">
        <v>205</v>
      </c>
      <c r="F457" t="s">
        <v>152</v>
      </c>
      <c r="G457" t="s">
        <v>152</v>
      </c>
      <c r="H457" t="s">
        <v>152</v>
      </c>
      <c r="I457" t="s">
        <v>152</v>
      </c>
      <c r="J457" t="s">
        <v>152</v>
      </c>
      <c r="K457" t="s">
        <v>152</v>
      </c>
      <c r="L457" t="s">
        <v>152</v>
      </c>
      <c r="M457" t="s">
        <v>152</v>
      </c>
      <c r="N457" t="s">
        <v>152</v>
      </c>
      <c r="O457" t="s">
        <v>152</v>
      </c>
      <c r="P457" t="s">
        <v>152</v>
      </c>
      <c r="Q457" t="s">
        <v>152</v>
      </c>
      <c r="R457" t="s">
        <v>152</v>
      </c>
      <c r="S457" t="s">
        <v>152</v>
      </c>
      <c r="T457" t="s">
        <v>152</v>
      </c>
      <c r="U457" t="s">
        <v>152</v>
      </c>
      <c r="V457" t="s">
        <v>152</v>
      </c>
      <c r="W457" t="s">
        <v>152</v>
      </c>
      <c r="X457" t="s">
        <v>152</v>
      </c>
      <c r="Y457" t="s">
        <v>152</v>
      </c>
      <c r="Z457">
        <v>100</v>
      </c>
      <c r="AA457">
        <v>101.53100000000001</v>
      </c>
      <c r="AB457">
        <v>106.65900000000001</v>
      </c>
      <c r="AC457">
        <v>109.767</v>
      </c>
      <c r="AD457">
        <v>112.36799999999999</v>
      </c>
      <c r="AE457">
        <v>115.988</v>
      </c>
      <c r="AF457">
        <v>120.84699999999999</v>
      </c>
      <c r="AG457">
        <v>123.60899999999999</v>
      </c>
      <c r="AH457">
        <v>136.518</v>
      </c>
      <c r="AI457">
        <v>136.131</v>
      </c>
      <c r="AJ457">
        <v>133.60900000000001</v>
      </c>
      <c r="AK457">
        <v>134.27699999999999</v>
      </c>
      <c r="AL457">
        <v>136.17699999999999</v>
      </c>
      <c r="AM457">
        <v>138.92699999999999</v>
      </c>
      <c r="AN457">
        <v>140.49</v>
      </c>
      <c r="AO457">
        <v>144.90100000000001</v>
      </c>
      <c r="AP457">
        <v>149.96100000000001</v>
      </c>
      <c r="AQ457">
        <v>156.089</v>
      </c>
      <c r="AR457" s="2">
        <v>159.46</v>
      </c>
      <c r="AS457" s="2">
        <v>165.029</v>
      </c>
      <c r="AT457" s="2">
        <v>167.62</v>
      </c>
      <c r="AU457" s="2">
        <v>171.73599999999999</v>
      </c>
      <c r="AV457">
        <v>176.28899999999999</v>
      </c>
      <c r="AW457">
        <v>181.834</v>
      </c>
      <c r="AX457">
        <v>187.39</v>
      </c>
      <c r="AY457">
        <v>193.34299999999999</v>
      </c>
      <c r="AZ457">
        <v>199.239</v>
      </c>
      <c r="BA457">
        <v>2020</v>
      </c>
    </row>
    <row r="458" spans="1:53" hidden="1">
      <c r="A458" t="s">
        <v>112</v>
      </c>
      <c r="B458" t="s">
        <v>180</v>
      </c>
      <c r="C458" t="s">
        <v>170</v>
      </c>
      <c r="E458" t="s">
        <v>179</v>
      </c>
      <c r="F458" t="s">
        <v>152</v>
      </c>
      <c r="G458" t="s">
        <v>152</v>
      </c>
      <c r="H458" t="s">
        <v>152</v>
      </c>
      <c r="I458" t="s">
        <v>152</v>
      </c>
      <c r="J458" t="s">
        <v>152</v>
      </c>
      <c r="K458" t="s">
        <v>152</v>
      </c>
      <c r="L458" t="s">
        <v>152</v>
      </c>
      <c r="M458" t="s">
        <v>152</v>
      </c>
      <c r="N458" t="s">
        <v>152</v>
      </c>
      <c r="O458" t="s">
        <v>152</v>
      </c>
      <c r="P458" t="s">
        <v>152</v>
      </c>
      <c r="Q458" t="s">
        <v>152</v>
      </c>
      <c r="R458" t="s">
        <v>152</v>
      </c>
      <c r="S458" t="s">
        <v>152</v>
      </c>
      <c r="T458" t="s">
        <v>152</v>
      </c>
      <c r="U458" t="s">
        <v>152</v>
      </c>
      <c r="V458" t="s">
        <v>152</v>
      </c>
      <c r="W458" t="s">
        <v>152</v>
      </c>
      <c r="X458" t="s">
        <v>152</v>
      </c>
      <c r="Y458" t="s">
        <v>152</v>
      </c>
      <c r="Z458" t="s">
        <v>152</v>
      </c>
      <c r="AA458">
        <v>1.5309999999999999</v>
      </c>
      <c r="AB458">
        <v>5.0510000000000002</v>
      </c>
      <c r="AC458">
        <v>2.9140000000000001</v>
      </c>
      <c r="AD458">
        <v>2.3690000000000002</v>
      </c>
      <c r="AE458">
        <v>3.2210000000000001</v>
      </c>
      <c r="AF458">
        <v>4.1900000000000004</v>
      </c>
      <c r="AG458">
        <v>2.2850000000000001</v>
      </c>
      <c r="AH458">
        <v>10.443</v>
      </c>
      <c r="AI458">
        <v>-0.28299999999999997</v>
      </c>
      <c r="AJ458">
        <v>-1.853</v>
      </c>
      <c r="AK458">
        <v>0.5</v>
      </c>
      <c r="AL458">
        <v>1.415</v>
      </c>
      <c r="AM458">
        <v>2.02</v>
      </c>
      <c r="AN458">
        <v>1.1240000000000001</v>
      </c>
      <c r="AO458">
        <v>3.14</v>
      </c>
      <c r="AP458">
        <v>3.492</v>
      </c>
      <c r="AQ458">
        <v>4.0869999999999997</v>
      </c>
      <c r="AR458" s="2">
        <v>2.16</v>
      </c>
      <c r="AS458" s="2">
        <v>3.492</v>
      </c>
      <c r="AT458" s="2">
        <v>1.57</v>
      </c>
      <c r="AU458" s="2">
        <v>2.456</v>
      </c>
      <c r="AV458">
        <v>2.6509999999999998</v>
      </c>
      <c r="AW458">
        <v>3.145</v>
      </c>
      <c r="AX458">
        <v>3.0550000000000002</v>
      </c>
      <c r="AY458">
        <v>3.177</v>
      </c>
      <c r="AZ458">
        <v>3.0489999999999999</v>
      </c>
      <c r="BA458">
        <v>2020</v>
      </c>
    </row>
    <row r="459" spans="1:53" hidden="1">
      <c r="A459" t="s">
        <v>112</v>
      </c>
      <c r="B459" t="s">
        <v>176</v>
      </c>
      <c r="C459" t="s">
        <v>178</v>
      </c>
      <c r="E459" t="s">
        <v>205</v>
      </c>
      <c r="F459" t="s">
        <v>152</v>
      </c>
      <c r="G459" t="s">
        <v>152</v>
      </c>
      <c r="H459" t="s">
        <v>152</v>
      </c>
      <c r="I459" t="s">
        <v>152</v>
      </c>
      <c r="J459" t="s">
        <v>152</v>
      </c>
      <c r="K459" t="s">
        <v>152</v>
      </c>
      <c r="L459" t="s">
        <v>152</v>
      </c>
      <c r="M459" t="s">
        <v>152</v>
      </c>
      <c r="N459" t="s">
        <v>152</v>
      </c>
      <c r="O459" t="s">
        <v>152</v>
      </c>
      <c r="P459" t="s">
        <v>152</v>
      </c>
      <c r="Q459" t="s">
        <v>152</v>
      </c>
      <c r="R459" t="s">
        <v>152</v>
      </c>
      <c r="S459" t="s">
        <v>152</v>
      </c>
      <c r="T459" t="s">
        <v>152</v>
      </c>
      <c r="U459" t="s">
        <v>152</v>
      </c>
      <c r="V459" t="s">
        <v>152</v>
      </c>
      <c r="W459" t="s">
        <v>152</v>
      </c>
      <c r="X459" t="s">
        <v>152</v>
      </c>
      <c r="Y459" t="s">
        <v>152</v>
      </c>
      <c r="Z459">
        <v>100</v>
      </c>
      <c r="AA459">
        <v>104.63500000000001</v>
      </c>
      <c r="AB459">
        <v>104.661</v>
      </c>
      <c r="AC459">
        <v>110.717</v>
      </c>
      <c r="AD459">
        <v>113.098</v>
      </c>
      <c r="AE459">
        <v>117.53</v>
      </c>
      <c r="AF459">
        <v>124.72199999999999</v>
      </c>
      <c r="AG459">
        <v>125.32</v>
      </c>
      <c r="AH459">
        <v>140.78200000000001</v>
      </c>
      <c r="AI459">
        <v>135.11600000000001</v>
      </c>
      <c r="AJ459">
        <v>132.75</v>
      </c>
      <c r="AK459">
        <v>135.04599999999999</v>
      </c>
      <c r="AL459">
        <v>136.869</v>
      </c>
      <c r="AM459">
        <v>141.14500000000001</v>
      </c>
      <c r="AN459">
        <v>141.74700000000001</v>
      </c>
      <c r="AO459">
        <v>147.41800000000001</v>
      </c>
      <c r="AP459">
        <v>151.20699999999999</v>
      </c>
      <c r="AQ459">
        <v>157.77699999999999</v>
      </c>
      <c r="AR459" s="2">
        <v>161.44900000000001</v>
      </c>
      <c r="AS459" s="2">
        <v>167.42699999999999</v>
      </c>
      <c r="AT459" s="2">
        <v>167.56299999999999</v>
      </c>
      <c r="AU459" s="2">
        <v>171.678</v>
      </c>
      <c r="AV459">
        <v>176.23</v>
      </c>
      <c r="AW459">
        <v>181.773</v>
      </c>
      <c r="AX459">
        <v>187.327</v>
      </c>
      <c r="AY459">
        <v>193.27799999999999</v>
      </c>
      <c r="AZ459">
        <v>199.172</v>
      </c>
      <c r="BA459">
        <v>2020</v>
      </c>
    </row>
    <row r="460" spans="1:53" hidden="1">
      <c r="A460" t="s">
        <v>112</v>
      </c>
      <c r="B460" t="s">
        <v>176</v>
      </c>
      <c r="C460" t="s">
        <v>170</v>
      </c>
      <c r="E460" t="s">
        <v>175</v>
      </c>
      <c r="F460" t="s">
        <v>152</v>
      </c>
      <c r="G460" t="s">
        <v>152</v>
      </c>
      <c r="H460" t="s">
        <v>152</v>
      </c>
      <c r="I460" t="s">
        <v>152</v>
      </c>
      <c r="J460" t="s">
        <v>152</v>
      </c>
      <c r="K460" t="s">
        <v>152</v>
      </c>
      <c r="L460" t="s">
        <v>152</v>
      </c>
      <c r="M460" t="s">
        <v>152</v>
      </c>
      <c r="N460" t="s">
        <v>152</v>
      </c>
      <c r="O460" t="s">
        <v>152</v>
      </c>
      <c r="P460" t="s">
        <v>152</v>
      </c>
      <c r="Q460" t="s">
        <v>152</v>
      </c>
      <c r="R460" t="s">
        <v>152</v>
      </c>
      <c r="S460" t="s">
        <v>152</v>
      </c>
      <c r="T460" t="s">
        <v>152</v>
      </c>
      <c r="U460" t="s">
        <v>152</v>
      </c>
      <c r="V460" t="s">
        <v>152</v>
      </c>
      <c r="W460" t="s">
        <v>152</v>
      </c>
      <c r="X460" t="s">
        <v>152</v>
      </c>
      <c r="Y460" t="s">
        <v>152</v>
      </c>
      <c r="Z460" t="s">
        <v>152</v>
      </c>
      <c r="AA460">
        <v>4.6349999999999998</v>
      </c>
      <c r="AB460">
        <v>2.4E-2</v>
      </c>
      <c r="AC460">
        <v>5.7869999999999999</v>
      </c>
      <c r="AD460">
        <v>2.1509999999999998</v>
      </c>
      <c r="AE460">
        <v>3.9180000000000001</v>
      </c>
      <c r="AF460">
        <v>6.12</v>
      </c>
      <c r="AG460">
        <v>0.47899999999999998</v>
      </c>
      <c r="AH460">
        <v>12.339</v>
      </c>
      <c r="AI460">
        <v>-4.0250000000000004</v>
      </c>
      <c r="AJ460">
        <v>-1.7509999999999999</v>
      </c>
      <c r="AK460">
        <v>1.7290000000000001</v>
      </c>
      <c r="AL460">
        <v>1.35</v>
      </c>
      <c r="AM460">
        <v>3.1240000000000001</v>
      </c>
      <c r="AN460">
        <v>0.42599999999999999</v>
      </c>
      <c r="AO460">
        <v>4.0010000000000003</v>
      </c>
      <c r="AP460">
        <v>2.57</v>
      </c>
      <c r="AQ460">
        <v>4.3449999999999998</v>
      </c>
      <c r="AR460" s="2">
        <v>2.327</v>
      </c>
      <c r="AS460" s="2">
        <v>3.7029999999999998</v>
      </c>
      <c r="AT460" s="2">
        <v>8.1000000000000003E-2</v>
      </c>
      <c r="AU460" s="2">
        <v>2.456</v>
      </c>
      <c r="AV460">
        <v>2.6509999999999998</v>
      </c>
      <c r="AW460">
        <v>3.145</v>
      </c>
      <c r="AX460">
        <v>3.0550000000000002</v>
      </c>
      <c r="AY460">
        <v>3.177</v>
      </c>
      <c r="AZ460">
        <v>3.0489999999999999</v>
      </c>
      <c r="BA460">
        <v>2020</v>
      </c>
    </row>
    <row r="461" spans="1:53" hidden="1">
      <c r="A461" t="s">
        <v>112</v>
      </c>
      <c r="B461" t="s">
        <v>174</v>
      </c>
      <c r="C461" t="s">
        <v>170</v>
      </c>
    </row>
    <row r="462" spans="1:53" hidden="1">
      <c r="A462" t="s">
        <v>112</v>
      </c>
      <c r="B462" t="s">
        <v>173</v>
      </c>
      <c r="C462" t="s">
        <v>170</v>
      </c>
    </row>
    <row r="463" spans="1:53" hidden="1">
      <c r="A463" t="s">
        <v>112</v>
      </c>
      <c r="B463" t="s">
        <v>172</v>
      </c>
      <c r="C463" t="s">
        <v>170</v>
      </c>
    </row>
    <row r="464" spans="1:53" hidden="1">
      <c r="A464" t="s">
        <v>112</v>
      </c>
      <c r="B464" t="s">
        <v>171</v>
      </c>
      <c r="C464" t="s">
        <v>170</v>
      </c>
    </row>
    <row r="465" spans="1:53" hidden="1">
      <c r="A465" t="s">
        <v>112</v>
      </c>
      <c r="B465" t="s">
        <v>169</v>
      </c>
      <c r="C465" t="s">
        <v>168</v>
      </c>
    </row>
    <row r="466" spans="1:53" hidden="1">
      <c r="A466" t="s">
        <v>112</v>
      </c>
      <c r="B466" t="s">
        <v>167</v>
      </c>
      <c r="C466" t="s">
        <v>166</v>
      </c>
      <c r="D466" t="s">
        <v>165</v>
      </c>
      <c r="E466" t="s">
        <v>204</v>
      </c>
      <c r="F466" t="s">
        <v>152</v>
      </c>
      <c r="G466" t="s">
        <v>152</v>
      </c>
      <c r="H466" t="s">
        <v>152</v>
      </c>
      <c r="I466" t="s">
        <v>152</v>
      </c>
      <c r="J466" t="s">
        <v>152</v>
      </c>
      <c r="K466" t="s">
        <v>152</v>
      </c>
      <c r="L466" t="s">
        <v>152</v>
      </c>
      <c r="M466" t="s">
        <v>152</v>
      </c>
      <c r="N466" t="s">
        <v>152</v>
      </c>
      <c r="O466" t="s">
        <v>152</v>
      </c>
      <c r="P466" t="s">
        <v>152</v>
      </c>
      <c r="Q466" t="s">
        <v>152</v>
      </c>
      <c r="R466" t="s">
        <v>152</v>
      </c>
      <c r="S466" t="s">
        <v>152</v>
      </c>
      <c r="T466" t="s">
        <v>152</v>
      </c>
      <c r="U466" t="s">
        <v>152</v>
      </c>
      <c r="V466" t="s">
        <v>152</v>
      </c>
      <c r="W466" t="s">
        <v>152</v>
      </c>
      <c r="X466" t="s">
        <v>152</v>
      </c>
      <c r="Y466" t="s">
        <v>152</v>
      </c>
      <c r="Z466" t="s">
        <v>152</v>
      </c>
      <c r="AA466" t="s">
        <v>152</v>
      </c>
      <c r="AB466">
        <v>0.01</v>
      </c>
      <c r="AC466">
        <v>8.9999999999999993E-3</v>
      </c>
      <c r="AD466">
        <v>0.01</v>
      </c>
      <c r="AE466">
        <v>0.01</v>
      </c>
      <c r="AF466">
        <v>0.01</v>
      </c>
      <c r="AG466">
        <v>0.01</v>
      </c>
      <c r="AH466">
        <v>0.01</v>
      </c>
      <c r="AI466">
        <v>0.01</v>
      </c>
      <c r="AJ466">
        <v>0.01</v>
      </c>
      <c r="AK466">
        <v>1.0999999999999999E-2</v>
      </c>
      <c r="AL466">
        <v>1.0999999999999999E-2</v>
      </c>
      <c r="AM466">
        <v>1.0999999999999999E-2</v>
      </c>
      <c r="AN466">
        <v>1.0999999999999999E-2</v>
      </c>
      <c r="AO466">
        <v>1.0999999999999999E-2</v>
      </c>
      <c r="AP466">
        <v>1.0999999999999999E-2</v>
      </c>
      <c r="AQ466">
        <v>1.0999999999999999E-2</v>
      </c>
      <c r="AR466" s="2">
        <v>1.0999999999999999E-2</v>
      </c>
      <c r="AS466" s="2">
        <v>1.0999999999999999E-2</v>
      </c>
      <c r="AT466" s="2">
        <v>1.0999999999999999E-2</v>
      </c>
      <c r="AU466" s="2">
        <v>1.0999999999999999E-2</v>
      </c>
      <c r="AV466">
        <v>1.0999999999999999E-2</v>
      </c>
      <c r="AW466">
        <v>1.0999999999999999E-2</v>
      </c>
      <c r="AX466">
        <v>1.0999999999999999E-2</v>
      </c>
      <c r="AY466">
        <v>1.0999999999999999E-2</v>
      </c>
      <c r="AZ466">
        <v>1.0999999999999999E-2</v>
      </c>
      <c r="BA466">
        <v>2017</v>
      </c>
    </row>
    <row r="467" spans="1:53" hidden="1">
      <c r="A467" t="s">
        <v>112</v>
      </c>
      <c r="B467" t="s">
        <v>163</v>
      </c>
      <c r="C467" t="s">
        <v>150</v>
      </c>
      <c r="D467" t="s">
        <v>147</v>
      </c>
      <c r="E467" t="s">
        <v>202</v>
      </c>
      <c r="F467" t="s">
        <v>152</v>
      </c>
      <c r="G467" t="s">
        <v>152</v>
      </c>
      <c r="H467" t="s">
        <v>152</v>
      </c>
      <c r="I467" t="s">
        <v>152</v>
      </c>
      <c r="J467" t="s">
        <v>152</v>
      </c>
      <c r="K467" t="s">
        <v>152</v>
      </c>
      <c r="L467" t="s">
        <v>152</v>
      </c>
      <c r="M467" t="s">
        <v>152</v>
      </c>
      <c r="N467" t="s">
        <v>152</v>
      </c>
      <c r="O467" t="s">
        <v>152</v>
      </c>
      <c r="P467" t="s">
        <v>152</v>
      </c>
      <c r="Q467" t="s">
        <v>152</v>
      </c>
      <c r="R467" t="s">
        <v>152</v>
      </c>
      <c r="S467" t="s">
        <v>152</v>
      </c>
      <c r="T467" t="s">
        <v>152</v>
      </c>
      <c r="U467" t="s">
        <v>152</v>
      </c>
      <c r="V467" t="s">
        <v>152</v>
      </c>
      <c r="W467" t="s">
        <v>152</v>
      </c>
      <c r="X467" t="s">
        <v>152</v>
      </c>
      <c r="Y467" t="s">
        <v>152</v>
      </c>
      <c r="Z467" t="s">
        <v>152</v>
      </c>
      <c r="AA467" t="s">
        <v>152</v>
      </c>
      <c r="AB467" t="s">
        <v>152</v>
      </c>
      <c r="AC467" t="s">
        <v>152</v>
      </c>
      <c r="AD467">
        <v>2.1999999999999999E-2</v>
      </c>
      <c r="AE467">
        <v>2.1000000000000001E-2</v>
      </c>
      <c r="AF467">
        <v>0.02</v>
      </c>
      <c r="AG467">
        <v>2.4E-2</v>
      </c>
      <c r="AH467">
        <v>2.5999999999999999E-2</v>
      </c>
      <c r="AI467">
        <v>3.1E-2</v>
      </c>
      <c r="AJ467">
        <v>2.5000000000000001E-2</v>
      </c>
      <c r="AK467">
        <v>2.5999999999999999E-2</v>
      </c>
      <c r="AL467">
        <v>3.2000000000000001E-2</v>
      </c>
      <c r="AM467">
        <v>4.2999999999999997E-2</v>
      </c>
      <c r="AN467">
        <v>4.2999999999999997E-2</v>
      </c>
      <c r="AO467">
        <v>6.4000000000000001E-2</v>
      </c>
      <c r="AP467">
        <v>8.2000000000000003E-2</v>
      </c>
      <c r="AQ467">
        <v>6.4000000000000001E-2</v>
      </c>
      <c r="AR467" s="2">
        <v>0.10100000000000001</v>
      </c>
      <c r="AS467" s="2">
        <v>8.6999999999999994E-2</v>
      </c>
      <c r="AT467" s="2">
        <v>9.7000000000000003E-2</v>
      </c>
      <c r="AU467" s="2">
        <v>0.10199999999999999</v>
      </c>
      <c r="AV467">
        <v>9.5000000000000001E-2</v>
      </c>
      <c r="AW467">
        <v>0.10199999999999999</v>
      </c>
      <c r="AX467">
        <v>0.108</v>
      </c>
      <c r="AY467">
        <v>0.115</v>
      </c>
      <c r="AZ467">
        <v>0.122</v>
      </c>
      <c r="BA467">
        <v>2019</v>
      </c>
    </row>
    <row r="468" spans="1:53" hidden="1">
      <c r="A468" t="s">
        <v>112</v>
      </c>
      <c r="B468" t="s">
        <v>163</v>
      </c>
      <c r="C468" t="s">
        <v>144</v>
      </c>
      <c r="E468" t="s">
        <v>162</v>
      </c>
      <c r="F468" t="s">
        <v>152</v>
      </c>
      <c r="G468" t="s">
        <v>152</v>
      </c>
      <c r="H468" t="s">
        <v>152</v>
      </c>
      <c r="I468" t="s">
        <v>152</v>
      </c>
      <c r="J468" t="s">
        <v>152</v>
      </c>
      <c r="K468" t="s">
        <v>152</v>
      </c>
      <c r="L468" t="s">
        <v>152</v>
      </c>
      <c r="M468" t="s">
        <v>152</v>
      </c>
      <c r="N468" t="s">
        <v>152</v>
      </c>
      <c r="O468" t="s">
        <v>152</v>
      </c>
      <c r="P468" t="s">
        <v>152</v>
      </c>
      <c r="Q468" t="s">
        <v>152</v>
      </c>
      <c r="R468" t="s">
        <v>152</v>
      </c>
      <c r="S468" t="s">
        <v>152</v>
      </c>
      <c r="T468" t="s">
        <v>152</v>
      </c>
      <c r="U468" t="s">
        <v>152</v>
      </c>
      <c r="V468" t="s">
        <v>152</v>
      </c>
      <c r="W468" t="s">
        <v>152</v>
      </c>
      <c r="X468" t="s">
        <v>152</v>
      </c>
      <c r="Y468" t="s">
        <v>152</v>
      </c>
      <c r="Z468" t="s">
        <v>152</v>
      </c>
      <c r="AA468" t="s">
        <v>152</v>
      </c>
      <c r="AB468" t="s">
        <v>152</v>
      </c>
      <c r="AC468" t="s">
        <v>152</v>
      </c>
      <c r="AD468">
        <v>70.534999999999997</v>
      </c>
      <c r="AE468">
        <v>69.361000000000004</v>
      </c>
      <c r="AF468">
        <v>61.725000000000001</v>
      </c>
      <c r="AG468">
        <v>69.998000000000005</v>
      </c>
      <c r="AH468">
        <v>68.635999999999996</v>
      </c>
      <c r="AI468">
        <v>86.501000000000005</v>
      </c>
      <c r="AJ468">
        <v>70.602999999999994</v>
      </c>
      <c r="AK468">
        <v>68.432000000000002</v>
      </c>
      <c r="AL468">
        <v>86.456999999999994</v>
      </c>
      <c r="AM468">
        <v>106.282</v>
      </c>
      <c r="AN468">
        <v>100.083</v>
      </c>
      <c r="AO468">
        <v>131.69900000000001</v>
      </c>
      <c r="AP468">
        <v>147.11099999999999</v>
      </c>
      <c r="AQ468">
        <v>108.571</v>
      </c>
      <c r="AR468" s="2">
        <v>156.09399999999999</v>
      </c>
      <c r="AS468" s="2">
        <v>111.70699999999999</v>
      </c>
      <c r="AT468" s="2">
        <v>121.48699999999999</v>
      </c>
      <c r="AU468" s="2">
        <v>121.883</v>
      </c>
      <c r="AV468">
        <v>106.723</v>
      </c>
      <c r="AW468">
        <v>106.505</v>
      </c>
      <c r="AX468">
        <v>105.654</v>
      </c>
      <c r="AY468">
        <v>104.33799999999999</v>
      </c>
      <c r="AZ468">
        <v>103.18899999999999</v>
      </c>
      <c r="BA468">
        <v>2019</v>
      </c>
    </row>
    <row r="469" spans="1:53" hidden="1">
      <c r="A469" t="s">
        <v>112</v>
      </c>
      <c r="B469" t="s">
        <v>161</v>
      </c>
      <c r="C469" t="s">
        <v>150</v>
      </c>
      <c r="D469" t="s">
        <v>147</v>
      </c>
      <c r="E469" t="s">
        <v>202</v>
      </c>
      <c r="F469" t="s">
        <v>152</v>
      </c>
      <c r="G469" t="s">
        <v>152</v>
      </c>
      <c r="H469" t="s">
        <v>152</v>
      </c>
      <c r="I469" t="s">
        <v>152</v>
      </c>
      <c r="J469" t="s">
        <v>152</v>
      </c>
      <c r="K469" t="s">
        <v>152</v>
      </c>
      <c r="L469" t="s">
        <v>152</v>
      </c>
      <c r="M469" t="s">
        <v>152</v>
      </c>
      <c r="N469" t="s">
        <v>152</v>
      </c>
      <c r="O469" t="s">
        <v>152</v>
      </c>
      <c r="P469" t="s">
        <v>152</v>
      </c>
      <c r="Q469" t="s">
        <v>152</v>
      </c>
      <c r="R469" t="s">
        <v>152</v>
      </c>
      <c r="S469" t="s">
        <v>152</v>
      </c>
      <c r="T469" t="s">
        <v>152</v>
      </c>
      <c r="U469" t="s">
        <v>152</v>
      </c>
      <c r="V469" t="s">
        <v>152</v>
      </c>
      <c r="W469" t="s">
        <v>152</v>
      </c>
      <c r="X469" t="s">
        <v>152</v>
      </c>
      <c r="Y469" t="s">
        <v>152</v>
      </c>
      <c r="Z469" t="s">
        <v>152</v>
      </c>
      <c r="AA469" t="s">
        <v>152</v>
      </c>
      <c r="AB469" t="s">
        <v>152</v>
      </c>
      <c r="AC469" t="s">
        <v>152</v>
      </c>
      <c r="AD469">
        <v>2.3E-2</v>
      </c>
      <c r="AE469">
        <v>2.5000000000000001E-2</v>
      </c>
      <c r="AF469">
        <v>3.2000000000000001E-2</v>
      </c>
      <c r="AG469">
        <v>0.03</v>
      </c>
      <c r="AH469">
        <v>3.2000000000000001E-2</v>
      </c>
      <c r="AI469">
        <v>3.5999999999999997E-2</v>
      </c>
      <c r="AJ469">
        <v>3.3000000000000002E-2</v>
      </c>
      <c r="AK469">
        <v>0.03</v>
      </c>
      <c r="AL469">
        <v>2.9000000000000001E-2</v>
      </c>
      <c r="AM469">
        <v>3.2000000000000001E-2</v>
      </c>
      <c r="AN469">
        <v>4.1000000000000002E-2</v>
      </c>
      <c r="AO469">
        <v>5.7000000000000002E-2</v>
      </c>
      <c r="AP469">
        <v>6.6000000000000003E-2</v>
      </c>
      <c r="AQ469">
        <v>6.3E-2</v>
      </c>
      <c r="AR469" s="2">
        <v>8.1000000000000003E-2</v>
      </c>
      <c r="AS469" s="2">
        <v>8.7999999999999995E-2</v>
      </c>
      <c r="AT469" s="2">
        <v>9.2999999999999999E-2</v>
      </c>
      <c r="AU469" s="2">
        <v>0.108</v>
      </c>
      <c r="AV469">
        <v>9.8000000000000004E-2</v>
      </c>
      <c r="AW469">
        <v>0.104</v>
      </c>
      <c r="AX469">
        <v>0.112</v>
      </c>
      <c r="AY469">
        <v>0.12</v>
      </c>
      <c r="AZ469">
        <v>0.128</v>
      </c>
      <c r="BA469">
        <v>2019</v>
      </c>
    </row>
    <row r="470" spans="1:53">
      <c r="A470" t="s">
        <v>112</v>
      </c>
      <c r="B470" t="s">
        <v>161</v>
      </c>
      <c r="C470" t="s">
        <v>144</v>
      </c>
      <c r="E470" t="s">
        <v>160</v>
      </c>
      <c r="F470" t="s">
        <v>152</v>
      </c>
      <c r="G470" t="s">
        <v>152</v>
      </c>
      <c r="H470" t="s">
        <v>152</v>
      </c>
      <c r="I470" t="s">
        <v>152</v>
      </c>
      <c r="J470" t="s">
        <v>152</v>
      </c>
      <c r="K470" t="s">
        <v>152</v>
      </c>
      <c r="L470" t="s">
        <v>152</v>
      </c>
      <c r="M470" t="s">
        <v>152</v>
      </c>
      <c r="N470" t="s">
        <v>152</v>
      </c>
      <c r="O470" t="s">
        <v>152</v>
      </c>
      <c r="P470" t="s">
        <v>152</v>
      </c>
      <c r="Q470" t="s">
        <v>152</v>
      </c>
      <c r="R470" t="s">
        <v>152</v>
      </c>
      <c r="S470" t="s">
        <v>152</v>
      </c>
      <c r="T470" t="s">
        <v>152</v>
      </c>
      <c r="U470" t="s">
        <v>152</v>
      </c>
      <c r="V470" t="s">
        <v>152</v>
      </c>
      <c r="W470" t="s">
        <v>152</v>
      </c>
      <c r="X470" t="s">
        <v>152</v>
      </c>
      <c r="Y470" t="s">
        <v>152</v>
      </c>
      <c r="Z470" t="s">
        <v>152</v>
      </c>
      <c r="AA470" t="s">
        <v>152</v>
      </c>
      <c r="AB470" t="s">
        <v>152</v>
      </c>
      <c r="AC470" t="s">
        <v>152</v>
      </c>
      <c r="AD470">
        <v>74.131</v>
      </c>
      <c r="AE470">
        <v>82.144000000000005</v>
      </c>
      <c r="AF470">
        <v>98.552999999999997</v>
      </c>
      <c r="AG470">
        <v>88.596000000000004</v>
      </c>
      <c r="AH470">
        <v>85.867999999999995</v>
      </c>
      <c r="AI470">
        <v>100.012</v>
      </c>
      <c r="AJ470">
        <v>93.962000000000003</v>
      </c>
      <c r="AK470">
        <v>77.238</v>
      </c>
      <c r="AL470">
        <v>76.873000000000005</v>
      </c>
      <c r="AM470">
        <v>80.228999999999999</v>
      </c>
      <c r="AN470">
        <v>96.820999999999998</v>
      </c>
      <c r="AO470">
        <v>116.979</v>
      </c>
      <c r="AP470">
        <v>119.636</v>
      </c>
      <c r="AQ470">
        <v>106.476</v>
      </c>
      <c r="AR470" s="2">
        <v>125.767</v>
      </c>
      <c r="AS470" s="2">
        <v>112.77200000000001</v>
      </c>
      <c r="AT470" s="2">
        <v>116.51900000000001</v>
      </c>
      <c r="AU470" s="2">
        <v>129.12</v>
      </c>
      <c r="AV470">
        <v>109.77</v>
      </c>
      <c r="AW470">
        <v>109.495</v>
      </c>
      <c r="AX470">
        <v>109.134</v>
      </c>
      <c r="AY470">
        <v>108.64400000000001</v>
      </c>
      <c r="AZ470">
        <v>107.925</v>
      </c>
      <c r="BA470">
        <v>2019</v>
      </c>
    </row>
    <row r="471" spans="1:53" hidden="1">
      <c r="A471" t="s">
        <v>112</v>
      </c>
      <c r="B471" t="s">
        <v>159</v>
      </c>
      <c r="C471" t="s">
        <v>150</v>
      </c>
      <c r="D471" t="s">
        <v>147</v>
      </c>
      <c r="E471" t="s">
        <v>202</v>
      </c>
      <c r="F471" t="s">
        <v>152</v>
      </c>
      <c r="G471" t="s">
        <v>152</v>
      </c>
      <c r="H471" t="s">
        <v>152</v>
      </c>
      <c r="I471" t="s">
        <v>152</v>
      </c>
      <c r="J471" t="s">
        <v>152</v>
      </c>
      <c r="K471" t="s">
        <v>152</v>
      </c>
      <c r="L471" t="s">
        <v>152</v>
      </c>
      <c r="M471" t="s">
        <v>152</v>
      </c>
      <c r="N471" t="s">
        <v>152</v>
      </c>
      <c r="O471" t="s">
        <v>152</v>
      </c>
      <c r="P471" t="s">
        <v>152</v>
      </c>
      <c r="Q471" t="s">
        <v>152</v>
      </c>
      <c r="R471" t="s">
        <v>152</v>
      </c>
      <c r="S471" t="s">
        <v>152</v>
      </c>
      <c r="T471" t="s">
        <v>152</v>
      </c>
      <c r="U471" t="s">
        <v>152</v>
      </c>
      <c r="V471" t="s">
        <v>152</v>
      </c>
      <c r="W471" t="s">
        <v>152</v>
      </c>
      <c r="X471" t="s">
        <v>152</v>
      </c>
      <c r="Y471" t="s">
        <v>152</v>
      </c>
      <c r="Z471" t="s">
        <v>152</v>
      </c>
      <c r="AA471" t="s">
        <v>152</v>
      </c>
      <c r="AB471" t="s">
        <v>152</v>
      </c>
      <c r="AC471" t="s">
        <v>152</v>
      </c>
      <c r="AD471">
        <v>-1E-3</v>
      </c>
      <c r="AE471">
        <v>-4.0000000000000001E-3</v>
      </c>
      <c r="AF471">
        <v>-1.2E-2</v>
      </c>
      <c r="AG471">
        <v>-6.0000000000000001E-3</v>
      </c>
      <c r="AH471">
        <v>-6.0000000000000001E-3</v>
      </c>
      <c r="AI471">
        <v>-5.0000000000000001E-3</v>
      </c>
      <c r="AJ471">
        <v>-8.0000000000000002E-3</v>
      </c>
      <c r="AK471">
        <v>-3.0000000000000001E-3</v>
      </c>
      <c r="AL471">
        <v>4.0000000000000001E-3</v>
      </c>
      <c r="AM471">
        <v>0.01</v>
      </c>
      <c r="AN471">
        <v>1E-3</v>
      </c>
      <c r="AO471">
        <v>7.0000000000000001E-3</v>
      </c>
      <c r="AP471">
        <v>1.4999999999999999E-2</v>
      </c>
      <c r="AQ471">
        <v>1E-3</v>
      </c>
      <c r="AR471" s="2">
        <v>0.02</v>
      </c>
      <c r="AS471" s="2">
        <v>-1E-3</v>
      </c>
      <c r="AT471" s="2">
        <v>4.0000000000000001E-3</v>
      </c>
      <c r="AU471" s="2">
        <v>-6.0000000000000001E-3</v>
      </c>
      <c r="AV471">
        <v>-3.0000000000000001E-3</v>
      </c>
      <c r="AW471">
        <v>-3.0000000000000001E-3</v>
      </c>
      <c r="AX471">
        <v>-4.0000000000000001E-3</v>
      </c>
      <c r="AY471">
        <v>-5.0000000000000001E-3</v>
      </c>
      <c r="AZ471">
        <v>-6.0000000000000001E-3</v>
      </c>
      <c r="BA471">
        <v>2019</v>
      </c>
    </row>
    <row r="472" spans="1:53" hidden="1">
      <c r="A472" t="s">
        <v>112</v>
      </c>
      <c r="B472" t="s">
        <v>159</v>
      </c>
      <c r="C472" t="s">
        <v>144</v>
      </c>
      <c r="E472" t="s">
        <v>158</v>
      </c>
      <c r="F472" t="s">
        <v>152</v>
      </c>
      <c r="G472" t="s">
        <v>152</v>
      </c>
      <c r="H472" t="s">
        <v>152</v>
      </c>
      <c r="I472" t="s">
        <v>152</v>
      </c>
      <c r="J472" t="s">
        <v>152</v>
      </c>
      <c r="K472" t="s">
        <v>152</v>
      </c>
      <c r="L472" t="s">
        <v>152</v>
      </c>
      <c r="M472" t="s">
        <v>152</v>
      </c>
      <c r="N472" t="s">
        <v>152</v>
      </c>
      <c r="O472" t="s">
        <v>152</v>
      </c>
      <c r="P472" t="s">
        <v>152</v>
      </c>
      <c r="Q472" t="s">
        <v>152</v>
      </c>
      <c r="R472" t="s">
        <v>152</v>
      </c>
      <c r="S472" t="s">
        <v>152</v>
      </c>
      <c r="T472" t="s">
        <v>152</v>
      </c>
      <c r="U472" t="s">
        <v>152</v>
      </c>
      <c r="V472" t="s">
        <v>152</v>
      </c>
      <c r="W472" t="s">
        <v>152</v>
      </c>
      <c r="X472" t="s">
        <v>152</v>
      </c>
      <c r="Y472" t="s">
        <v>152</v>
      </c>
      <c r="Z472" t="s">
        <v>152</v>
      </c>
      <c r="AA472" t="s">
        <v>152</v>
      </c>
      <c r="AB472" t="s">
        <v>152</v>
      </c>
      <c r="AC472" t="s">
        <v>152</v>
      </c>
      <c r="AD472">
        <v>-3.5960000000000001</v>
      </c>
      <c r="AE472">
        <v>-12.782999999999999</v>
      </c>
      <c r="AF472">
        <v>-36.828000000000003</v>
      </c>
      <c r="AG472">
        <v>-18.599</v>
      </c>
      <c r="AH472">
        <v>-17.231000000000002</v>
      </c>
      <c r="AI472">
        <v>-13.512</v>
      </c>
      <c r="AJ472">
        <v>-23.359000000000002</v>
      </c>
      <c r="AK472">
        <v>-8.8049999999999997</v>
      </c>
      <c r="AL472">
        <v>9.5839999999999996</v>
      </c>
      <c r="AM472">
        <v>26.053000000000001</v>
      </c>
      <c r="AN472">
        <v>3.262</v>
      </c>
      <c r="AO472">
        <v>14.72</v>
      </c>
      <c r="AP472">
        <v>27.475000000000001</v>
      </c>
      <c r="AQ472">
        <v>2.0950000000000002</v>
      </c>
      <c r="AR472" s="2">
        <v>30.327000000000002</v>
      </c>
      <c r="AS472" s="2">
        <v>-1.0640000000000001</v>
      </c>
      <c r="AT472" s="2">
        <v>4.9690000000000003</v>
      </c>
      <c r="AU472" s="2">
        <v>-7.2370000000000001</v>
      </c>
      <c r="AV472">
        <v>-3.0470000000000002</v>
      </c>
      <c r="AW472">
        <v>-2.99</v>
      </c>
      <c r="AX472">
        <v>-3.4790000000000001</v>
      </c>
      <c r="AY472">
        <v>-4.306</v>
      </c>
      <c r="AZ472">
        <v>-4.7359999999999998</v>
      </c>
      <c r="BA472">
        <v>2019</v>
      </c>
    </row>
    <row r="473" spans="1:53" hidden="1">
      <c r="A473" t="s">
        <v>112</v>
      </c>
      <c r="B473" t="s">
        <v>157</v>
      </c>
      <c r="C473" t="s">
        <v>150</v>
      </c>
      <c r="D473" t="s">
        <v>147</v>
      </c>
      <c r="E473" t="s">
        <v>202</v>
      </c>
      <c r="F473" t="s">
        <v>152</v>
      </c>
      <c r="G473" t="s">
        <v>152</v>
      </c>
      <c r="H473" t="s">
        <v>152</v>
      </c>
      <c r="I473" t="s">
        <v>152</v>
      </c>
      <c r="J473" t="s">
        <v>152</v>
      </c>
      <c r="K473" t="s">
        <v>152</v>
      </c>
      <c r="L473" t="s">
        <v>152</v>
      </c>
      <c r="M473" t="s">
        <v>152</v>
      </c>
      <c r="N473" t="s">
        <v>152</v>
      </c>
      <c r="O473" t="s">
        <v>152</v>
      </c>
      <c r="P473" t="s">
        <v>152</v>
      </c>
      <c r="Q473" t="s">
        <v>152</v>
      </c>
      <c r="R473" t="s">
        <v>152</v>
      </c>
      <c r="S473" t="s">
        <v>152</v>
      </c>
      <c r="T473" t="s">
        <v>152</v>
      </c>
      <c r="U473" t="s">
        <v>152</v>
      </c>
      <c r="V473" t="s">
        <v>152</v>
      </c>
      <c r="W473" t="s">
        <v>152</v>
      </c>
      <c r="X473" t="s">
        <v>152</v>
      </c>
      <c r="Y473" t="s">
        <v>152</v>
      </c>
      <c r="Z473" t="s">
        <v>152</v>
      </c>
      <c r="AA473" t="s">
        <v>152</v>
      </c>
      <c r="AB473" t="s">
        <v>152</v>
      </c>
      <c r="AC473" t="s">
        <v>152</v>
      </c>
      <c r="AD473" t="s">
        <v>152</v>
      </c>
      <c r="AE473">
        <v>-4.0000000000000001E-3</v>
      </c>
      <c r="AF473">
        <v>-1.2E-2</v>
      </c>
      <c r="AG473">
        <v>-8.0000000000000002E-3</v>
      </c>
      <c r="AH473">
        <v>-7.0000000000000001E-3</v>
      </c>
      <c r="AI473">
        <v>-6.0000000000000001E-3</v>
      </c>
      <c r="AJ473">
        <v>-0.01</v>
      </c>
      <c r="AK473">
        <v>-5.0000000000000001E-3</v>
      </c>
      <c r="AL473">
        <v>3.0000000000000001E-3</v>
      </c>
      <c r="AM473">
        <v>0.01</v>
      </c>
      <c r="AN473">
        <v>-2E-3</v>
      </c>
      <c r="AO473">
        <v>1E-3</v>
      </c>
      <c r="AP473">
        <v>1.2999999999999999E-2</v>
      </c>
      <c r="AQ473">
        <v>-1E-3</v>
      </c>
      <c r="AR473" s="2">
        <v>1.7999999999999999E-2</v>
      </c>
      <c r="AS473" s="2">
        <v>-6.0000000000000001E-3</v>
      </c>
      <c r="AT473" s="2" t="s">
        <v>203</v>
      </c>
      <c r="AU473" s="2">
        <v>-0.01</v>
      </c>
      <c r="AV473">
        <v>-7.0000000000000001E-3</v>
      </c>
      <c r="AW473">
        <v>-7.0000000000000001E-3</v>
      </c>
      <c r="AX473">
        <v>-8.0000000000000002E-3</v>
      </c>
      <c r="AY473">
        <v>-0.01</v>
      </c>
      <c r="AZ473">
        <v>-1.0999999999999999E-2</v>
      </c>
      <c r="BA473">
        <v>2019</v>
      </c>
    </row>
    <row r="474" spans="1:53" hidden="1">
      <c r="A474" t="s">
        <v>112</v>
      </c>
      <c r="B474" t="s">
        <v>157</v>
      </c>
      <c r="C474" t="s">
        <v>144</v>
      </c>
      <c r="E474" t="s">
        <v>156</v>
      </c>
      <c r="F474" t="s">
        <v>152</v>
      </c>
      <c r="G474" t="s">
        <v>152</v>
      </c>
      <c r="H474" t="s">
        <v>152</v>
      </c>
      <c r="I474" t="s">
        <v>152</v>
      </c>
      <c r="J474" t="s">
        <v>152</v>
      </c>
      <c r="K474" t="s">
        <v>152</v>
      </c>
      <c r="L474" t="s">
        <v>152</v>
      </c>
      <c r="M474" t="s">
        <v>152</v>
      </c>
      <c r="N474" t="s">
        <v>152</v>
      </c>
      <c r="O474" t="s">
        <v>152</v>
      </c>
      <c r="P474" t="s">
        <v>152</v>
      </c>
      <c r="Q474" t="s">
        <v>152</v>
      </c>
      <c r="R474" t="s">
        <v>152</v>
      </c>
      <c r="S474" t="s">
        <v>152</v>
      </c>
      <c r="T474" t="s">
        <v>152</v>
      </c>
      <c r="U474" t="s">
        <v>152</v>
      </c>
      <c r="V474" t="s">
        <v>152</v>
      </c>
      <c r="W474" t="s">
        <v>152</v>
      </c>
      <c r="X474" t="s">
        <v>152</v>
      </c>
      <c r="Y474" t="s">
        <v>152</v>
      </c>
      <c r="Z474" t="s">
        <v>152</v>
      </c>
      <c r="AA474" t="s">
        <v>152</v>
      </c>
      <c r="AB474" t="s">
        <v>152</v>
      </c>
      <c r="AC474" t="s">
        <v>152</v>
      </c>
      <c r="AD474" t="s">
        <v>152</v>
      </c>
      <c r="AE474">
        <v>-13.176</v>
      </c>
      <c r="AF474">
        <v>-37.284999999999997</v>
      </c>
      <c r="AG474">
        <v>-23.600999999999999</v>
      </c>
      <c r="AH474">
        <v>-18.265999999999998</v>
      </c>
      <c r="AI474">
        <v>-17.082999999999998</v>
      </c>
      <c r="AJ474">
        <v>-27.893000000000001</v>
      </c>
      <c r="AK474">
        <v>-11.984999999999999</v>
      </c>
      <c r="AL474">
        <v>7.5839999999999996</v>
      </c>
      <c r="AM474">
        <v>25.751000000000001</v>
      </c>
      <c r="AN474">
        <v>-3.9119999999999999</v>
      </c>
      <c r="AO474">
        <v>1.9750000000000001</v>
      </c>
      <c r="AP474">
        <v>22.629000000000001</v>
      </c>
      <c r="AQ474">
        <v>-1.5129999999999999</v>
      </c>
      <c r="AR474" s="2">
        <v>28.341000000000001</v>
      </c>
      <c r="AS474" s="2">
        <v>-8.0449999999999999</v>
      </c>
      <c r="AT474" s="2">
        <v>-0.27400000000000002</v>
      </c>
      <c r="AU474" s="2">
        <v>-11.56</v>
      </c>
      <c r="AV474">
        <v>-7.383</v>
      </c>
      <c r="AW474">
        <v>-7.3380000000000001</v>
      </c>
      <c r="AX474">
        <v>-7.8380000000000001</v>
      </c>
      <c r="AY474">
        <v>-8.6690000000000005</v>
      </c>
      <c r="AZ474">
        <v>-9.1039999999999992</v>
      </c>
      <c r="BA474">
        <v>2019</v>
      </c>
    </row>
    <row r="475" spans="1:53" hidden="1">
      <c r="A475" t="s">
        <v>112</v>
      </c>
      <c r="B475" t="s">
        <v>155</v>
      </c>
      <c r="C475" t="s">
        <v>150</v>
      </c>
      <c r="D475" t="s">
        <v>147</v>
      </c>
    </row>
    <row r="476" spans="1:53" hidden="1">
      <c r="A476" t="s">
        <v>112</v>
      </c>
      <c r="B476" t="s">
        <v>155</v>
      </c>
      <c r="C476" t="s">
        <v>144</v>
      </c>
    </row>
    <row r="477" spans="1:53" hidden="1">
      <c r="A477" t="s">
        <v>112</v>
      </c>
      <c r="B477" t="s">
        <v>154</v>
      </c>
      <c r="C477" t="s">
        <v>150</v>
      </c>
      <c r="D477" t="s">
        <v>147</v>
      </c>
      <c r="E477" t="s">
        <v>202</v>
      </c>
      <c r="F477" t="s">
        <v>152</v>
      </c>
      <c r="G477" t="s">
        <v>152</v>
      </c>
      <c r="H477" t="s">
        <v>152</v>
      </c>
      <c r="I477" t="s">
        <v>152</v>
      </c>
      <c r="J477" t="s">
        <v>152</v>
      </c>
      <c r="K477" t="s">
        <v>152</v>
      </c>
      <c r="L477" t="s">
        <v>152</v>
      </c>
      <c r="M477" t="s">
        <v>152</v>
      </c>
      <c r="N477" t="s">
        <v>152</v>
      </c>
      <c r="O477" t="s">
        <v>152</v>
      </c>
      <c r="P477" t="s">
        <v>152</v>
      </c>
      <c r="Q477" t="s">
        <v>152</v>
      </c>
      <c r="R477" t="s">
        <v>152</v>
      </c>
      <c r="S477" t="s">
        <v>152</v>
      </c>
      <c r="T477" t="s">
        <v>152</v>
      </c>
      <c r="U477" t="s">
        <v>152</v>
      </c>
      <c r="V477" t="s">
        <v>152</v>
      </c>
      <c r="W477" t="s">
        <v>152</v>
      </c>
      <c r="X477" t="s">
        <v>152</v>
      </c>
      <c r="Y477" t="s">
        <v>152</v>
      </c>
      <c r="Z477" t="s">
        <v>152</v>
      </c>
      <c r="AA477" t="s">
        <v>152</v>
      </c>
      <c r="AB477" t="s">
        <v>152</v>
      </c>
      <c r="AC477" t="s">
        <v>152</v>
      </c>
      <c r="AD477" t="s">
        <v>152</v>
      </c>
      <c r="AE477">
        <v>1.0999999999999999E-2</v>
      </c>
      <c r="AF477">
        <v>1.2E-2</v>
      </c>
      <c r="AG477">
        <v>1.0999999999999999E-2</v>
      </c>
      <c r="AH477">
        <v>8.0000000000000002E-3</v>
      </c>
      <c r="AI477">
        <v>8.0000000000000002E-3</v>
      </c>
      <c r="AJ477">
        <v>7.0000000000000001E-3</v>
      </c>
      <c r="AK477">
        <v>7.0000000000000001E-3</v>
      </c>
      <c r="AL477">
        <v>7.0000000000000001E-3</v>
      </c>
      <c r="AM477">
        <v>7.0000000000000001E-3</v>
      </c>
      <c r="AN477">
        <v>7.0000000000000001E-3</v>
      </c>
      <c r="AO477">
        <v>7.0000000000000001E-3</v>
      </c>
      <c r="AP477">
        <v>6.0000000000000001E-3</v>
      </c>
      <c r="AQ477">
        <v>7.0000000000000001E-3</v>
      </c>
      <c r="AR477" s="2">
        <v>8.0000000000000002E-3</v>
      </c>
      <c r="AS477" s="2">
        <v>8.9999999999999993E-3</v>
      </c>
      <c r="AT477" s="2">
        <v>6.0000000000000001E-3</v>
      </c>
      <c r="AU477" s="2">
        <v>5.0000000000000001E-3</v>
      </c>
      <c r="AV477">
        <v>4.0000000000000001E-3</v>
      </c>
      <c r="AW477">
        <v>4.0000000000000001E-3</v>
      </c>
      <c r="AX477">
        <v>3.0000000000000001E-3</v>
      </c>
      <c r="AY477">
        <v>3.0000000000000001E-3</v>
      </c>
      <c r="AZ477">
        <v>3.0000000000000001E-3</v>
      </c>
      <c r="BA477">
        <v>2019</v>
      </c>
    </row>
    <row r="478" spans="1:53" hidden="1">
      <c r="A478" t="s">
        <v>112</v>
      </c>
      <c r="B478" t="s">
        <v>154</v>
      </c>
      <c r="C478" t="s">
        <v>144</v>
      </c>
      <c r="E478" t="s">
        <v>153</v>
      </c>
      <c r="F478" t="s">
        <v>152</v>
      </c>
      <c r="G478" t="s">
        <v>152</v>
      </c>
      <c r="H478" t="s">
        <v>152</v>
      </c>
      <c r="I478" t="s">
        <v>152</v>
      </c>
      <c r="J478" t="s">
        <v>152</v>
      </c>
      <c r="K478" t="s">
        <v>152</v>
      </c>
      <c r="L478" t="s">
        <v>152</v>
      </c>
      <c r="M478" t="s">
        <v>152</v>
      </c>
      <c r="N478" t="s">
        <v>152</v>
      </c>
      <c r="O478" t="s">
        <v>152</v>
      </c>
      <c r="P478" t="s">
        <v>152</v>
      </c>
      <c r="Q478" t="s">
        <v>152</v>
      </c>
      <c r="R478" t="s">
        <v>152</v>
      </c>
      <c r="S478" t="s">
        <v>152</v>
      </c>
      <c r="T478" t="s">
        <v>152</v>
      </c>
      <c r="U478" t="s">
        <v>152</v>
      </c>
      <c r="V478" t="s">
        <v>152</v>
      </c>
      <c r="W478" t="s">
        <v>152</v>
      </c>
      <c r="X478" t="s">
        <v>152</v>
      </c>
      <c r="Y478" t="s">
        <v>152</v>
      </c>
      <c r="Z478" t="s">
        <v>152</v>
      </c>
      <c r="AA478" t="s">
        <v>152</v>
      </c>
      <c r="AB478" t="s">
        <v>152</v>
      </c>
      <c r="AC478" t="s">
        <v>152</v>
      </c>
      <c r="AD478" t="s">
        <v>152</v>
      </c>
      <c r="AE478">
        <v>37.408000000000001</v>
      </c>
      <c r="AF478">
        <v>37.494</v>
      </c>
      <c r="AG478">
        <v>32.984000000000002</v>
      </c>
      <c r="AH478">
        <v>20.289000000000001</v>
      </c>
      <c r="AI478">
        <v>21.126000000000001</v>
      </c>
      <c r="AJ478">
        <v>21.059000000000001</v>
      </c>
      <c r="AK478">
        <v>19.097999999999999</v>
      </c>
      <c r="AL478">
        <v>19.274999999999999</v>
      </c>
      <c r="AM478">
        <v>17.79</v>
      </c>
      <c r="AN478">
        <v>16.387</v>
      </c>
      <c r="AO478">
        <v>14.37</v>
      </c>
      <c r="AP478">
        <v>11.489000000000001</v>
      </c>
      <c r="AQ478">
        <v>12.05</v>
      </c>
      <c r="AR478" s="2">
        <v>11.835000000000001</v>
      </c>
      <c r="AS478" s="2">
        <v>11.525</v>
      </c>
      <c r="AT478" s="2">
        <v>7.2919999999999998</v>
      </c>
      <c r="AU478" s="2">
        <v>6.0460000000000003</v>
      </c>
      <c r="AV478">
        <v>4.9509999999999996</v>
      </c>
      <c r="AW478">
        <v>3.9630000000000001</v>
      </c>
      <c r="AX478">
        <v>3.38</v>
      </c>
      <c r="AY478">
        <v>2.8570000000000002</v>
      </c>
      <c r="AZ478">
        <v>2.4020000000000001</v>
      </c>
      <c r="BA478">
        <v>2019</v>
      </c>
    </row>
    <row r="479" spans="1:53" hidden="1">
      <c r="A479" t="s">
        <v>112</v>
      </c>
      <c r="B479" t="s">
        <v>151</v>
      </c>
      <c r="C479" t="s">
        <v>150</v>
      </c>
      <c r="D479" t="s">
        <v>147</v>
      </c>
      <c r="E479" t="s">
        <v>202</v>
      </c>
      <c r="F479" t="s">
        <v>152</v>
      </c>
      <c r="G479" t="s">
        <v>152</v>
      </c>
      <c r="H479" t="s">
        <v>152</v>
      </c>
      <c r="I479" t="s">
        <v>152</v>
      </c>
      <c r="J479" t="s">
        <v>152</v>
      </c>
      <c r="K479" t="s">
        <v>152</v>
      </c>
      <c r="L479" t="s">
        <v>152</v>
      </c>
      <c r="M479" t="s">
        <v>152</v>
      </c>
      <c r="N479" t="s">
        <v>152</v>
      </c>
      <c r="O479" t="s">
        <v>152</v>
      </c>
      <c r="P479" t="s">
        <v>152</v>
      </c>
      <c r="Q479" t="s">
        <v>152</v>
      </c>
      <c r="R479" t="s">
        <v>152</v>
      </c>
      <c r="S479" t="s">
        <v>152</v>
      </c>
      <c r="T479" t="s">
        <v>152</v>
      </c>
      <c r="U479" t="s">
        <v>152</v>
      </c>
      <c r="V479" t="s">
        <v>152</v>
      </c>
      <c r="W479" t="s">
        <v>152</v>
      </c>
      <c r="X479" t="s">
        <v>152</v>
      </c>
      <c r="Y479" t="s">
        <v>152</v>
      </c>
      <c r="Z479">
        <v>2.5999999999999999E-2</v>
      </c>
      <c r="AA479">
        <v>2.7E-2</v>
      </c>
      <c r="AB479">
        <v>3.1E-2</v>
      </c>
      <c r="AC479">
        <v>0.03</v>
      </c>
      <c r="AD479">
        <v>3.1E-2</v>
      </c>
      <c r="AE479">
        <v>0.03</v>
      </c>
      <c r="AF479">
        <v>3.2000000000000001E-2</v>
      </c>
      <c r="AG479">
        <v>3.4000000000000002E-2</v>
      </c>
      <c r="AH479">
        <v>3.7999999999999999E-2</v>
      </c>
      <c r="AI479">
        <v>3.5999999999999997E-2</v>
      </c>
      <c r="AJ479">
        <v>3.5000000000000003E-2</v>
      </c>
      <c r="AK479">
        <v>3.7999999999999999E-2</v>
      </c>
      <c r="AL479">
        <v>3.7999999999999999E-2</v>
      </c>
      <c r="AM479">
        <v>0.04</v>
      </c>
      <c r="AN479">
        <v>4.2999999999999997E-2</v>
      </c>
      <c r="AO479">
        <v>4.9000000000000002E-2</v>
      </c>
      <c r="AP479">
        <v>5.6000000000000001E-2</v>
      </c>
      <c r="AQ479">
        <v>5.8999999999999997E-2</v>
      </c>
      <c r="AR479" s="2">
        <v>6.4000000000000001E-2</v>
      </c>
      <c r="AS479" s="2">
        <v>7.8E-2</v>
      </c>
      <c r="AT479" s="2">
        <v>0.08</v>
      </c>
      <c r="AU479" s="2">
        <v>8.4000000000000005E-2</v>
      </c>
      <c r="AV479">
        <v>8.8999999999999996E-2</v>
      </c>
      <c r="AW479">
        <v>9.5000000000000001E-2</v>
      </c>
      <c r="AX479">
        <v>0.10299999999999999</v>
      </c>
      <c r="AY479">
        <v>0.11</v>
      </c>
      <c r="AZ479">
        <v>0.11799999999999999</v>
      </c>
      <c r="BA479">
        <v>2019</v>
      </c>
    </row>
    <row r="480" spans="1:53" hidden="1">
      <c r="A480" t="s">
        <v>112</v>
      </c>
      <c r="B480" t="s">
        <v>145</v>
      </c>
      <c r="C480" t="s">
        <v>148</v>
      </c>
      <c r="D480" t="s">
        <v>147</v>
      </c>
      <c r="E480" t="s">
        <v>201</v>
      </c>
      <c r="F480" t="s">
        <v>152</v>
      </c>
      <c r="G480" t="s">
        <v>152</v>
      </c>
      <c r="H480" t="s">
        <v>152</v>
      </c>
      <c r="I480" t="s">
        <v>152</v>
      </c>
      <c r="J480" t="s">
        <v>152</v>
      </c>
      <c r="K480" t="s">
        <v>152</v>
      </c>
      <c r="L480" t="s">
        <v>152</v>
      </c>
      <c r="M480" t="s">
        <v>152</v>
      </c>
      <c r="N480" t="s">
        <v>152</v>
      </c>
      <c r="O480" t="s">
        <v>152</v>
      </c>
      <c r="P480" t="s">
        <v>152</v>
      </c>
      <c r="Q480" t="s">
        <v>152</v>
      </c>
      <c r="R480" t="s">
        <v>152</v>
      </c>
      <c r="S480" t="s">
        <v>152</v>
      </c>
      <c r="T480" t="s">
        <v>152</v>
      </c>
      <c r="U480" t="s">
        <v>152</v>
      </c>
      <c r="V480" t="s">
        <v>152</v>
      </c>
      <c r="W480" t="s">
        <v>152</v>
      </c>
      <c r="X480" t="s">
        <v>152</v>
      </c>
      <c r="Y480" t="s">
        <v>152</v>
      </c>
      <c r="Z480" t="s">
        <v>152</v>
      </c>
      <c r="AA480">
        <v>8.0000000000000002E-3</v>
      </c>
      <c r="AB480">
        <v>4.0000000000000001E-3</v>
      </c>
      <c r="AC480">
        <v>-1.2E-2</v>
      </c>
      <c r="AD480">
        <v>-4.0000000000000001E-3</v>
      </c>
      <c r="AE480">
        <v>-2E-3</v>
      </c>
      <c r="AF480">
        <v>7.0000000000000001E-3</v>
      </c>
      <c r="AG480">
        <v>-5.0000000000000001E-3</v>
      </c>
      <c r="AH480">
        <v>-8.0000000000000002E-3</v>
      </c>
      <c r="AI480">
        <v>-0.02</v>
      </c>
      <c r="AJ480">
        <v>-0.02</v>
      </c>
      <c r="AK480">
        <v>-3.4000000000000002E-2</v>
      </c>
      <c r="AL480">
        <v>-1.2E-2</v>
      </c>
      <c r="AM480">
        <v>-3.0000000000000001E-3</v>
      </c>
      <c r="AN480">
        <v>-1E-3</v>
      </c>
      <c r="AO480">
        <v>-2.5999999999999999E-2</v>
      </c>
      <c r="AP480">
        <v>6.0000000000000001E-3</v>
      </c>
      <c r="AQ480">
        <v>5.0000000000000001E-3</v>
      </c>
      <c r="AR480" s="2">
        <v>2.5999999999999999E-2</v>
      </c>
      <c r="AS480" s="2">
        <v>-8.9999999999999993E-3</v>
      </c>
      <c r="AT480" s="2">
        <v>2E-3</v>
      </c>
      <c r="AU480" s="2">
        <v>-3.0000000000000001E-3</v>
      </c>
      <c r="AV480">
        <v>-3.0000000000000001E-3</v>
      </c>
      <c r="AW480">
        <v>-3.0000000000000001E-3</v>
      </c>
      <c r="AX480">
        <v>-3.0000000000000001E-3</v>
      </c>
      <c r="AY480">
        <v>-3.0000000000000001E-3</v>
      </c>
      <c r="AZ480">
        <v>-3.0000000000000001E-3</v>
      </c>
      <c r="BA480">
        <v>2019</v>
      </c>
    </row>
    <row r="481" spans="1:53" hidden="1">
      <c r="A481" t="s">
        <v>112</v>
      </c>
      <c r="B481" t="s">
        <v>145</v>
      </c>
      <c r="C481" t="s">
        <v>144</v>
      </c>
      <c r="E481" t="s">
        <v>143</v>
      </c>
      <c r="F481" t="s">
        <v>152</v>
      </c>
      <c r="G481" t="s">
        <v>152</v>
      </c>
      <c r="H481" t="s">
        <v>152</v>
      </c>
      <c r="I481" t="s">
        <v>152</v>
      </c>
      <c r="J481" t="s">
        <v>152</v>
      </c>
      <c r="K481" t="s">
        <v>152</v>
      </c>
      <c r="L481" t="s">
        <v>152</v>
      </c>
      <c r="M481" t="s">
        <v>152</v>
      </c>
      <c r="N481" t="s">
        <v>152</v>
      </c>
      <c r="O481" t="s">
        <v>152</v>
      </c>
      <c r="P481" t="s">
        <v>152</v>
      </c>
      <c r="Q481" t="s">
        <v>152</v>
      </c>
      <c r="R481" t="s">
        <v>152</v>
      </c>
      <c r="S481" t="s">
        <v>152</v>
      </c>
      <c r="T481" t="s">
        <v>152</v>
      </c>
      <c r="U481" t="s">
        <v>152</v>
      </c>
      <c r="V481" t="s">
        <v>152</v>
      </c>
      <c r="W481" t="s">
        <v>152</v>
      </c>
      <c r="X481" t="s">
        <v>152</v>
      </c>
      <c r="Y481" t="s">
        <v>152</v>
      </c>
      <c r="Z481" t="s">
        <v>152</v>
      </c>
      <c r="AA481">
        <v>53.637999999999998</v>
      </c>
      <c r="AB481">
        <v>23.317</v>
      </c>
      <c r="AC481">
        <v>-61.2</v>
      </c>
      <c r="AD481">
        <v>-18.346</v>
      </c>
      <c r="AE481">
        <v>-7.9880000000000004</v>
      </c>
      <c r="AF481">
        <v>28.012</v>
      </c>
      <c r="AG481">
        <v>-16.175999999999998</v>
      </c>
      <c r="AH481">
        <v>-25.899000000000001</v>
      </c>
      <c r="AI481">
        <v>-69.561000000000007</v>
      </c>
      <c r="AJ481">
        <v>-60.795000000000002</v>
      </c>
      <c r="AK481">
        <v>-84.778999999999996</v>
      </c>
      <c r="AL481">
        <v>-32.119</v>
      </c>
      <c r="AM481">
        <v>-7.2069999999999999</v>
      </c>
      <c r="AN481">
        <v>-3.7440000000000002</v>
      </c>
      <c r="AO481">
        <v>-70.558000000000007</v>
      </c>
      <c r="AP481">
        <v>13.895</v>
      </c>
      <c r="AQ481">
        <v>11.542999999999999</v>
      </c>
      <c r="AR481" s="2">
        <v>53.948</v>
      </c>
      <c r="AS481" s="2">
        <v>-16.86</v>
      </c>
      <c r="AT481" s="2">
        <v>3.8260000000000001</v>
      </c>
      <c r="AU481" s="2">
        <v>-4.51</v>
      </c>
      <c r="AV481">
        <v>-4.5730000000000004</v>
      </c>
      <c r="AW481">
        <v>-3.927</v>
      </c>
      <c r="AX481">
        <v>-3.7949999999999999</v>
      </c>
      <c r="AY481">
        <v>-3.5659999999999998</v>
      </c>
      <c r="AZ481">
        <v>-3.4119999999999999</v>
      </c>
      <c r="BA481">
        <v>2019</v>
      </c>
    </row>
    <row r="482" spans="1:53" hidden="1">
      <c r="A482" t="s">
        <v>105</v>
      </c>
      <c r="B482" t="s">
        <v>200</v>
      </c>
      <c r="C482" t="s">
        <v>150</v>
      </c>
      <c r="D482" t="s">
        <v>147</v>
      </c>
      <c r="E482" t="s">
        <v>182</v>
      </c>
      <c r="F482">
        <v>24.097999999999999</v>
      </c>
      <c r="G482">
        <v>25.152999999999999</v>
      </c>
      <c r="H482">
        <v>25.651</v>
      </c>
      <c r="I482">
        <v>26.422999999999998</v>
      </c>
      <c r="J482">
        <v>28.952999999999999</v>
      </c>
      <c r="K482">
        <v>29.242999999999999</v>
      </c>
      <c r="L482">
        <v>29.199000000000002</v>
      </c>
      <c r="M482">
        <v>28.353999999999999</v>
      </c>
      <c r="N482">
        <v>27.873999999999999</v>
      </c>
      <c r="O482">
        <v>28.300999999999998</v>
      </c>
      <c r="P482">
        <v>31.611000000000001</v>
      </c>
      <c r="Q482">
        <v>32.606000000000002</v>
      </c>
      <c r="R482">
        <v>33.448999999999998</v>
      </c>
      <c r="S482">
        <v>33.695</v>
      </c>
      <c r="T482">
        <v>36.755000000000003</v>
      </c>
      <c r="U482">
        <v>37.124000000000002</v>
      </c>
      <c r="V482">
        <v>37.988</v>
      </c>
      <c r="W482">
        <v>39.851999999999997</v>
      </c>
      <c r="X482">
        <v>40.320999999999998</v>
      </c>
      <c r="Y482">
        <v>40.457000000000001</v>
      </c>
      <c r="Z482">
        <v>42.853999999999999</v>
      </c>
      <c r="AA482">
        <v>41.398000000000003</v>
      </c>
      <c r="AB482">
        <v>39.246000000000002</v>
      </c>
      <c r="AC482">
        <v>40.929000000000002</v>
      </c>
      <c r="AD482">
        <v>42.561</v>
      </c>
      <c r="AE482">
        <v>44.819000000000003</v>
      </c>
      <c r="AF482">
        <v>48.613</v>
      </c>
      <c r="AG482">
        <v>50.009</v>
      </c>
      <c r="AH482">
        <v>52.811</v>
      </c>
      <c r="AI482">
        <v>54.414999999999999</v>
      </c>
      <c r="AJ482">
        <v>55.100999999999999</v>
      </c>
      <c r="AK482">
        <v>56.83</v>
      </c>
      <c r="AL482">
        <v>57.404000000000003</v>
      </c>
      <c r="AM482">
        <v>57.673000000000002</v>
      </c>
      <c r="AN482">
        <v>59.475999999999999</v>
      </c>
      <c r="AO482">
        <v>59.697000000000003</v>
      </c>
      <c r="AP482">
        <v>62.496000000000002</v>
      </c>
      <c r="AQ482">
        <v>66.442999999999998</v>
      </c>
      <c r="AR482" s="2">
        <v>68.37</v>
      </c>
      <c r="AS482" s="2">
        <v>71.045000000000002</v>
      </c>
      <c r="AT482" s="2">
        <v>66.203999999999994</v>
      </c>
      <c r="AU482" s="2">
        <v>67.012</v>
      </c>
      <c r="AV482">
        <v>68.989999999999995</v>
      </c>
      <c r="AW482">
        <v>71.801000000000002</v>
      </c>
      <c r="AX482">
        <v>74.426000000000002</v>
      </c>
      <c r="AY482">
        <v>76.457999999999998</v>
      </c>
      <c r="AZ482">
        <v>78.522999999999996</v>
      </c>
      <c r="BA482">
        <v>2018</v>
      </c>
    </row>
    <row r="483" spans="1:53" hidden="1">
      <c r="A483" t="s">
        <v>105</v>
      </c>
      <c r="B483" t="s">
        <v>200</v>
      </c>
      <c r="C483" t="s">
        <v>170</v>
      </c>
      <c r="E483" t="s">
        <v>199</v>
      </c>
      <c r="F483">
        <v>5.4509999999999996</v>
      </c>
      <c r="G483">
        <v>4.375</v>
      </c>
      <c r="H483">
        <v>1.98</v>
      </c>
      <c r="I483">
        <v>3.01</v>
      </c>
      <c r="J483">
        <v>9.577</v>
      </c>
      <c r="K483">
        <v>1.0009999999999999</v>
      </c>
      <c r="L483">
        <v>-0.14899999999999999</v>
      </c>
      <c r="M483">
        <v>-2.8940000000000001</v>
      </c>
      <c r="N483">
        <v>-1.6950000000000001</v>
      </c>
      <c r="O483">
        <v>1.5329999999999999</v>
      </c>
      <c r="P483">
        <v>11.696999999999999</v>
      </c>
      <c r="Q483">
        <v>3.1469999999999998</v>
      </c>
      <c r="R483">
        <v>2.5840000000000001</v>
      </c>
      <c r="S483">
        <v>0.73599999999999999</v>
      </c>
      <c r="T483">
        <v>9.0790000000000006</v>
      </c>
      <c r="U483">
        <v>1.0049999999999999</v>
      </c>
      <c r="V483">
        <v>2.3279999999999998</v>
      </c>
      <c r="W483">
        <v>4.907</v>
      </c>
      <c r="X483">
        <v>1.1759999999999999</v>
      </c>
      <c r="Y483">
        <v>0.33700000000000002</v>
      </c>
      <c r="Z483">
        <v>5.9249999999999998</v>
      </c>
      <c r="AA483">
        <v>-3.3980000000000001</v>
      </c>
      <c r="AB483">
        <v>-5.1980000000000004</v>
      </c>
      <c r="AC483">
        <v>4.2880000000000003</v>
      </c>
      <c r="AD483">
        <v>3.9870000000000001</v>
      </c>
      <c r="AE483">
        <v>5.3049999999999997</v>
      </c>
      <c r="AF483">
        <v>8.4649999999999999</v>
      </c>
      <c r="AG483">
        <v>2.8719999999999999</v>
      </c>
      <c r="AH483">
        <v>5.6029999999999998</v>
      </c>
      <c r="AI483">
        <v>3.0369999999999999</v>
      </c>
      <c r="AJ483">
        <v>1.2609999999999999</v>
      </c>
      <c r="AK483">
        <v>3.1379999999999999</v>
      </c>
      <c r="AL483">
        <v>1.01</v>
      </c>
      <c r="AM483">
        <v>0.46899999999999997</v>
      </c>
      <c r="AN483">
        <v>3.1259999999999999</v>
      </c>
      <c r="AO483">
        <v>0.372</v>
      </c>
      <c r="AP483">
        <v>4.6890000000000001</v>
      </c>
      <c r="AQ483">
        <v>6.3159999999999998</v>
      </c>
      <c r="AR483" s="2">
        <v>2.9</v>
      </c>
      <c r="AS483" s="2">
        <v>3.9129999999999998</v>
      </c>
      <c r="AT483" s="2">
        <v>-6.8129999999999997</v>
      </c>
      <c r="AU483" s="2">
        <v>1.2190000000000001</v>
      </c>
      <c r="AV483">
        <v>2.9529999999999998</v>
      </c>
      <c r="AW483">
        <v>4.0739999999999998</v>
      </c>
      <c r="AX483">
        <v>3.6560000000000001</v>
      </c>
      <c r="AY483">
        <v>2.73</v>
      </c>
      <c r="AZ483">
        <v>2.7010000000000001</v>
      </c>
      <c r="BA483">
        <v>2018</v>
      </c>
    </row>
    <row r="484" spans="1:53" hidden="1">
      <c r="A484" t="s">
        <v>105</v>
      </c>
      <c r="B484" t="s">
        <v>198</v>
      </c>
      <c r="C484" t="s">
        <v>150</v>
      </c>
      <c r="D484" t="s">
        <v>147</v>
      </c>
      <c r="E484" t="s">
        <v>182</v>
      </c>
      <c r="F484">
        <v>8.2759999999999998</v>
      </c>
      <c r="G484">
        <v>9.9930000000000003</v>
      </c>
      <c r="H484">
        <v>11.016</v>
      </c>
      <c r="I484">
        <v>11.664999999999999</v>
      </c>
      <c r="J484">
        <v>14.337</v>
      </c>
      <c r="K484">
        <v>13.981</v>
      </c>
      <c r="L484">
        <v>13.545</v>
      </c>
      <c r="M484">
        <v>15.32</v>
      </c>
      <c r="N484">
        <v>16.536000000000001</v>
      </c>
      <c r="O484">
        <v>17.872</v>
      </c>
      <c r="P484">
        <v>19.768999999999998</v>
      </c>
      <c r="Q484">
        <v>22.484999999999999</v>
      </c>
      <c r="R484">
        <v>23.709</v>
      </c>
      <c r="S484">
        <v>24.376000000000001</v>
      </c>
      <c r="T484">
        <v>27.204000000000001</v>
      </c>
      <c r="U484">
        <v>27.952999999999999</v>
      </c>
      <c r="V484">
        <v>29.2</v>
      </c>
      <c r="W484">
        <v>31.606000000000002</v>
      </c>
      <c r="X484">
        <v>33.447000000000003</v>
      </c>
      <c r="Y484">
        <v>34.593000000000004</v>
      </c>
      <c r="Z484">
        <v>37.441000000000003</v>
      </c>
      <c r="AA484">
        <v>37.479999999999997</v>
      </c>
      <c r="AB484">
        <v>36.552999999999997</v>
      </c>
      <c r="AC484">
        <v>38.424999999999997</v>
      </c>
      <c r="AD484">
        <v>40.802999999999997</v>
      </c>
      <c r="AE484">
        <v>43.148000000000003</v>
      </c>
      <c r="AF484">
        <v>48.613</v>
      </c>
      <c r="AG484">
        <v>52.898000000000003</v>
      </c>
      <c r="AH484">
        <v>59.863</v>
      </c>
      <c r="AI484">
        <v>63.256999999999998</v>
      </c>
      <c r="AJ484">
        <v>64.995999999999995</v>
      </c>
      <c r="AK484">
        <v>68.905000000000001</v>
      </c>
      <c r="AL484">
        <v>69.278000000000006</v>
      </c>
      <c r="AM484">
        <v>71.691999999999993</v>
      </c>
      <c r="AN484">
        <v>74.97</v>
      </c>
      <c r="AO484">
        <v>79.656999999999996</v>
      </c>
      <c r="AP484">
        <v>84.706999999999994</v>
      </c>
      <c r="AQ484">
        <v>94.887</v>
      </c>
      <c r="AR484" s="2">
        <v>100.771</v>
      </c>
      <c r="AS484" s="2">
        <v>107.22</v>
      </c>
      <c r="AT484" s="2">
        <v>101.71299999999999</v>
      </c>
      <c r="AU484" s="2">
        <v>106.979</v>
      </c>
      <c r="AV484">
        <v>112.63200000000001</v>
      </c>
      <c r="AW484">
        <v>119.758</v>
      </c>
      <c r="AX484">
        <v>126.824</v>
      </c>
      <c r="AY484">
        <v>133.10599999999999</v>
      </c>
      <c r="AZ484">
        <v>139.661</v>
      </c>
      <c r="BA484">
        <v>2018</v>
      </c>
    </row>
    <row r="485" spans="1:53" hidden="1">
      <c r="A485" t="s">
        <v>105</v>
      </c>
      <c r="B485" t="s">
        <v>198</v>
      </c>
      <c r="C485" t="s">
        <v>148</v>
      </c>
      <c r="D485" t="s">
        <v>147</v>
      </c>
      <c r="E485" t="s">
        <v>184</v>
      </c>
      <c r="F485">
        <v>0.121</v>
      </c>
      <c r="G485">
        <v>0.114</v>
      </c>
      <c r="H485">
        <v>0.114</v>
      </c>
      <c r="I485">
        <v>0.11700000000000001</v>
      </c>
      <c r="J485">
        <v>0.14399999999999999</v>
      </c>
      <c r="K485">
        <v>0.13200000000000001</v>
      </c>
      <c r="L485">
        <v>0.128</v>
      </c>
      <c r="M485">
        <v>0.13900000000000001</v>
      </c>
      <c r="N485">
        <v>0.158</v>
      </c>
      <c r="O485">
        <v>0.154</v>
      </c>
      <c r="P485">
        <v>0.16900000000000001</v>
      </c>
      <c r="Q485">
        <v>0.20100000000000001</v>
      </c>
      <c r="R485">
        <v>0.20899999999999999</v>
      </c>
      <c r="S485">
        <v>0.2</v>
      </c>
      <c r="T485">
        <v>0.23400000000000001</v>
      </c>
      <c r="U485">
        <v>0.249</v>
      </c>
      <c r="V485">
        <v>0.26100000000000001</v>
      </c>
      <c r="W485">
        <v>0.27300000000000002</v>
      </c>
      <c r="X485">
        <v>0.26200000000000001</v>
      </c>
      <c r="Y485">
        <v>0.26800000000000002</v>
      </c>
      <c r="Z485">
        <v>0.27200000000000002</v>
      </c>
      <c r="AA485">
        <v>0.25700000000000001</v>
      </c>
      <c r="AB485">
        <v>0.26200000000000001</v>
      </c>
      <c r="AC485">
        <v>0.315</v>
      </c>
      <c r="AD485">
        <v>0.36499999999999999</v>
      </c>
      <c r="AE485">
        <v>0.39</v>
      </c>
      <c r="AF485">
        <v>0.435</v>
      </c>
      <c r="AG485">
        <v>0.51700000000000002</v>
      </c>
      <c r="AH485">
        <v>0.58199999999999996</v>
      </c>
      <c r="AI485">
        <v>0.59</v>
      </c>
      <c r="AJ485">
        <v>0.65200000000000002</v>
      </c>
      <c r="AK485">
        <v>0.73799999999999999</v>
      </c>
      <c r="AL485">
        <v>0.73599999999999999</v>
      </c>
      <c r="AM485">
        <v>0.755</v>
      </c>
      <c r="AN485">
        <v>0.77400000000000002</v>
      </c>
      <c r="AO485">
        <v>0.74399999999999999</v>
      </c>
      <c r="AP485">
        <v>0.77500000000000002</v>
      </c>
      <c r="AQ485">
        <v>0.88</v>
      </c>
      <c r="AR485" s="2">
        <v>0.92800000000000005</v>
      </c>
      <c r="AS485" s="2">
        <v>0.92800000000000005</v>
      </c>
      <c r="AT485" s="2">
        <v>0.93200000000000005</v>
      </c>
      <c r="AU485" s="2">
        <v>0.999</v>
      </c>
      <c r="AV485">
        <v>1.06</v>
      </c>
      <c r="AW485">
        <v>1.127</v>
      </c>
      <c r="AX485">
        <v>1.194</v>
      </c>
      <c r="AY485">
        <v>1.2529999999999999</v>
      </c>
      <c r="AZ485">
        <v>1.3149999999999999</v>
      </c>
      <c r="BA485">
        <v>2018</v>
      </c>
    </row>
    <row r="486" spans="1:53" hidden="1">
      <c r="A486" t="s">
        <v>105</v>
      </c>
      <c r="B486" t="s">
        <v>198</v>
      </c>
      <c r="C486" t="s">
        <v>191</v>
      </c>
      <c r="D486" t="s">
        <v>147</v>
      </c>
      <c r="E486" t="s">
        <v>184</v>
      </c>
      <c r="F486">
        <v>0.109</v>
      </c>
      <c r="G486">
        <v>0.124</v>
      </c>
      <c r="H486">
        <v>0.13400000000000001</v>
      </c>
      <c r="I486">
        <v>0.14399999999999999</v>
      </c>
      <c r="J486">
        <v>0.16300000000000001</v>
      </c>
      <c r="K486">
        <v>0.17</v>
      </c>
      <c r="L486">
        <v>0.17299999999999999</v>
      </c>
      <c r="M486">
        <v>0.17199999999999999</v>
      </c>
      <c r="N486">
        <v>0.17499999999999999</v>
      </c>
      <c r="O486">
        <v>0.185</v>
      </c>
      <c r="P486">
        <v>0.214</v>
      </c>
      <c r="Q486">
        <v>0.22900000000000001</v>
      </c>
      <c r="R486">
        <v>0.24</v>
      </c>
      <c r="S486">
        <v>0.247</v>
      </c>
      <c r="T486">
        <v>0.27600000000000002</v>
      </c>
      <c r="U486">
        <v>0.28399999999999997</v>
      </c>
      <c r="V486">
        <v>0.29599999999999999</v>
      </c>
      <c r="W486">
        <v>0.316</v>
      </c>
      <c r="X486">
        <v>0.32300000000000001</v>
      </c>
      <c r="Y486">
        <v>0.32900000000000001</v>
      </c>
      <c r="Z486">
        <v>0.35699999999999998</v>
      </c>
      <c r="AA486">
        <v>0.35199999999999998</v>
      </c>
      <c r="AB486">
        <v>0.33900000000000002</v>
      </c>
      <c r="AC486">
        <v>0.36099999999999999</v>
      </c>
      <c r="AD486">
        <v>0.38500000000000001</v>
      </c>
      <c r="AE486">
        <v>0.41799999999999998</v>
      </c>
      <c r="AF486">
        <v>0.46800000000000003</v>
      </c>
      <c r="AG486">
        <v>0.49399999999999999</v>
      </c>
      <c r="AH486">
        <v>0.53200000000000003</v>
      </c>
      <c r="AI486">
        <v>0.55100000000000005</v>
      </c>
      <c r="AJ486">
        <v>0.56499999999999995</v>
      </c>
      <c r="AK486">
        <v>0.59499999999999997</v>
      </c>
      <c r="AL486">
        <v>0.61199999999999999</v>
      </c>
      <c r="AM486">
        <v>0.626</v>
      </c>
      <c r="AN486">
        <v>0.65700000000000003</v>
      </c>
      <c r="AO486">
        <v>0.66600000000000004</v>
      </c>
      <c r="AP486">
        <v>0.70499999999999996</v>
      </c>
      <c r="AQ486">
        <v>0.76300000000000001</v>
      </c>
      <c r="AR486" s="2">
        <v>0.80400000000000005</v>
      </c>
      <c r="AS486" s="2">
        <v>0.85099999999999998</v>
      </c>
      <c r="AT486" s="2">
        <v>0.80200000000000005</v>
      </c>
      <c r="AU486" s="2">
        <v>0.84099999999999997</v>
      </c>
      <c r="AV486">
        <v>0.89</v>
      </c>
      <c r="AW486">
        <v>0.94799999999999995</v>
      </c>
      <c r="AX486">
        <v>1.0049999999999999</v>
      </c>
      <c r="AY486">
        <v>1.0549999999999999</v>
      </c>
      <c r="AZ486">
        <v>1.1060000000000001</v>
      </c>
      <c r="BA486">
        <v>2018</v>
      </c>
    </row>
    <row r="487" spans="1:53" hidden="1">
      <c r="A487" t="s">
        <v>105</v>
      </c>
      <c r="B487" t="s">
        <v>197</v>
      </c>
      <c r="C487" t="s">
        <v>178</v>
      </c>
      <c r="E487" t="s">
        <v>196</v>
      </c>
      <c r="F487">
        <v>34.344999999999999</v>
      </c>
      <c r="G487">
        <v>39.728999999999999</v>
      </c>
      <c r="H487">
        <v>42.945</v>
      </c>
      <c r="I487">
        <v>44.148000000000003</v>
      </c>
      <c r="J487">
        <v>49.52</v>
      </c>
      <c r="K487">
        <v>47.811999999999998</v>
      </c>
      <c r="L487">
        <v>46.39</v>
      </c>
      <c r="M487">
        <v>54.031999999999996</v>
      </c>
      <c r="N487">
        <v>59.323</v>
      </c>
      <c r="O487">
        <v>63.15</v>
      </c>
      <c r="P487">
        <v>62.536000000000001</v>
      </c>
      <c r="Q487">
        <v>68.957999999999998</v>
      </c>
      <c r="R487">
        <v>70.88</v>
      </c>
      <c r="S487">
        <v>72.341999999999999</v>
      </c>
      <c r="T487">
        <v>74.015000000000001</v>
      </c>
      <c r="U487">
        <v>75.296999999999997</v>
      </c>
      <c r="V487">
        <v>76.867000000000004</v>
      </c>
      <c r="W487">
        <v>79.308999999999997</v>
      </c>
      <c r="X487">
        <v>82.951999999999998</v>
      </c>
      <c r="Y487">
        <v>85.506</v>
      </c>
      <c r="Z487">
        <v>87.369</v>
      </c>
      <c r="AA487">
        <v>90.536000000000001</v>
      </c>
      <c r="AB487">
        <v>93.138000000000005</v>
      </c>
      <c r="AC487">
        <v>93.882000000000005</v>
      </c>
      <c r="AD487">
        <v>95.869</v>
      </c>
      <c r="AE487">
        <v>96.272000000000006</v>
      </c>
      <c r="AF487">
        <v>100</v>
      </c>
      <c r="AG487">
        <v>105.777</v>
      </c>
      <c r="AH487">
        <v>113.35299999999999</v>
      </c>
      <c r="AI487">
        <v>116.249</v>
      </c>
      <c r="AJ487">
        <v>117.958</v>
      </c>
      <c r="AK487">
        <v>121.248</v>
      </c>
      <c r="AL487">
        <v>120.685</v>
      </c>
      <c r="AM487">
        <v>124.30800000000001</v>
      </c>
      <c r="AN487">
        <v>126.051</v>
      </c>
      <c r="AO487">
        <v>133.43600000000001</v>
      </c>
      <c r="AP487">
        <v>135.54</v>
      </c>
      <c r="AQ487">
        <v>142.81</v>
      </c>
      <c r="AR487" s="2">
        <v>147.39099999999999</v>
      </c>
      <c r="AS487" s="2">
        <v>150.91800000000001</v>
      </c>
      <c r="AT487" s="2">
        <v>153.63499999999999</v>
      </c>
      <c r="AU487" s="2">
        <v>159.643</v>
      </c>
      <c r="AV487">
        <v>163.25800000000001</v>
      </c>
      <c r="AW487">
        <v>166.792</v>
      </c>
      <c r="AX487">
        <v>170.40299999999999</v>
      </c>
      <c r="AY487">
        <v>174.09100000000001</v>
      </c>
      <c r="AZ487">
        <v>177.86</v>
      </c>
      <c r="BA487">
        <v>2018</v>
      </c>
    </row>
    <row r="488" spans="1:53" hidden="1">
      <c r="A488" t="s">
        <v>105</v>
      </c>
      <c r="B488" t="s">
        <v>195</v>
      </c>
      <c r="C488" t="s">
        <v>150</v>
      </c>
      <c r="D488" t="s">
        <v>190</v>
      </c>
      <c r="E488" t="s">
        <v>193</v>
      </c>
      <c r="F488" s="43">
        <v>209548.77299999999</v>
      </c>
      <c r="G488" s="43">
        <v>211365.65100000001</v>
      </c>
      <c r="H488" s="43">
        <v>208541.29199999999</v>
      </c>
      <c r="I488" s="43">
        <v>209703.08</v>
      </c>
      <c r="J488" s="43">
        <v>222715.8</v>
      </c>
      <c r="K488" s="43">
        <v>216613.33100000001</v>
      </c>
      <c r="L488" s="43">
        <v>210067.18700000001</v>
      </c>
      <c r="M488" s="43">
        <v>201093.90299999999</v>
      </c>
      <c r="N488" s="43">
        <v>192232.71100000001</v>
      </c>
      <c r="O488" s="43">
        <v>193843.29300000001</v>
      </c>
      <c r="P488" s="43">
        <v>213591.14199999999</v>
      </c>
      <c r="Q488" s="43">
        <v>215935.70800000001</v>
      </c>
      <c r="R488" s="43">
        <v>217201.12899999999</v>
      </c>
      <c r="S488" s="43">
        <v>214619.47899999999</v>
      </c>
      <c r="T488" s="43">
        <v>223774.40299999999</v>
      </c>
      <c r="U488" s="43">
        <v>220295.92</v>
      </c>
      <c r="V488" s="43">
        <v>219712.87700000001</v>
      </c>
      <c r="W488" s="43">
        <v>224652.95600000001</v>
      </c>
      <c r="X488" s="43">
        <v>221534.60699999999</v>
      </c>
      <c r="Y488" s="43">
        <v>216720.77100000001</v>
      </c>
      <c r="Z488" s="43">
        <v>224430.579</v>
      </c>
      <c r="AA488" s="43">
        <v>211959.96100000001</v>
      </c>
      <c r="AB488" s="43">
        <v>196450.742</v>
      </c>
      <c r="AC488" s="43">
        <v>200186.83900000001</v>
      </c>
      <c r="AD488" s="43">
        <v>203489.26199999999</v>
      </c>
      <c r="AE488" s="43">
        <v>209466.88</v>
      </c>
      <c r="AF488" s="43">
        <v>222090.75</v>
      </c>
      <c r="AG488" s="43">
        <v>223331.234</v>
      </c>
      <c r="AH488" s="43">
        <v>230542.22899999999</v>
      </c>
      <c r="AI488" s="43">
        <v>232519.88099999999</v>
      </c>
      <c r="AJ488" s="43">
        <v>229845.11799999999</v>
      </c>
      <c r="AK488" s="43">
        <v>231727.45600000001</v>
      </c>
      <c r="AL488" s="43">
        <v>228805.11499999999</v>
      </c>
      <c r="AM488" s="43">
        <v>224709.33900000001</v>
      </c>
      <c r="AN488" s="43">
        <v>226524.32399999999</v>
      </c>
      <c r="AO488" s="43">
        <v>222254.07500000001</v>
      </c>
      <c r="AP488" s="43">
        <v>229377.63099999999</v>
      </c>
      <c r="AQ488" s="43">
        <v>238381.06200000001</v>
      </c>
      <c r="AR488" s="45">
        <v>239780.315</v>
      </c>
      <c r="AS488" s="45">
        <v>240993.894</v>
      </c>
      <c r="AT488" s="45">
        <v>219441.75399999999</v>
      </c>
      <c r="AU488" s="45">
        <v>217040.74</v>
      </c>
      <c r="AV488" s="43">
        <v>218342.56899999999</v>
      </c>
      <c r="AW488" s="43">
        <v>222044.16</v>
      </c>
      <c r="AX488" s="43">
        <v>224902.39999999999</v>
      </c>
      <c r="AY488" s="43">
        <v>225761.56200000001</v>
      </c>
      <c r="AZ488" s="43">
        <v>226560.62899999999</v>
      </c>
      <c r="BA488">
        <v>2018</v>
      </c>
    </row>
    <row r="489" spans="1:53" hidden="1">
      <c r="A489" t="s">
        <v>105</v>
      </c>
      <c r="B489" t="s">
        <v>195</v>
      </c>
      <c r="C489" t="s">
        <v>194</v>
      </c>
      <c r="D489" t="s">
        <v>190</v>
      </c>
      <c r="E489" t="s">
        <v>193</v>
      </c>
      <c r="F489" s="43">
        <v>2407.6930000000002</v>
      </c>
      <c r="G489" s="43">
        <v>2428.5680000000002</v>
      </c>
      <c r="H489" s="43">
        <v>2396.1170000000002</v>
      </c>
      <c r="I489" s="43">
        <v>2409.4659999999999</v>
      </c>
      <c r="J489" s="43">
        <v>2558.98</v>
      </c>
      <c r="K489" s="43">
        <v>2488.864</v>
      </c>
      <c r="L489" s="43">
        <v>2413.6489999999999</v>
      </c>
      <c r="M489" s="43">
        <v>2310.547</v>
      </c>
      <c r="N489" s="43">
        <v>2208.7330000000002</v>
      </c>
      <c r="O489" s="43">
        <v>2227.2379999999998</v>
      </c>
      <c r="P489" s="43">
        <v>2454.1390000000001</v>
      </c>
      <c r="Q489" s="43">
        <v>2481.078</v>
      </c>
      <c r="R489" s="43">
        <v>2495.6170000000002</v>
      </c>
      <c r="S489" s="43">
        <v>2465.9540000000002</v>
      </c>
      <c r="T489" s="43">
        <v>2571.143</v>
      </c>
      <c r="U489" s="43">
        <v>2531.1759999999999</v>
      </c>
      <c r="V489" s="43">
        <v>2524.4769999999999</v>
      </c>
      <c r="W489" s="43">
        <v>2581.2379999999998</v>
      </c>
      <c r="X489" s="43">
        <v>2545.4079999999999</v>
      </c>
      <c r="Y489" s="43">
        <v>2490.098</v>
      </c>
      <c r="Z489" s="43">
        <v>2578.683</v>
      </c>
      <c r="AA489" s="43">
        <v>2435.3969999999999</v>
      </c>
      <c r="AB489" s="43">
        <v>2257.1979999999999</v>
      </c>
      <c r="AC489" s="43">
        <v>2300.125</v>
      </c>
      <c r="AD489" s="43">
        <v>2338.069</v>
      </c>
      <c r="AE489" s="43">
        <v>2406.752</v>
      </c>
      <c r="AF489" s="43">
        <v>2551.7979999999998</v>
      </c>
      <c r="AG489" s="43">
        <v>2566.0520000000001</v>
      </c>
      <c r="AH489" s="43">
        <v>2648.9050000000002</v>
      </c>
      <c r="AI489" s="43">
        <v>2671.6280000000002</v>
      </c>
      <c r="AJ489" s="43">
        <v>2640.895</v>
      </c>
      <c r="AK489" s="43">
        <v>2662.5230000000001</v>
      </c>
      <c r="AL489" s="43">
        <v>2628.9459999999999</v>
      </c>
      <c r="AM489" s="43">
        <v>2581.886</v>
      </c>
      <c r="AN489" s="43">
        <v>2602.7399999999998</v>
      </c>
      <c r="AO489" s="43">
        <v>2553.6750000000002</v>
      </c>
      <c r="AP489" s="43">
        <v>2635.5239999999999</v>
      </c>
      <c r="AQ489" s="43">
        <v>2738.9720000000002</v>
      </c>
      <c r="AR489" s="45">
        <v>2755.05</v>
      </c>
      <c r="AS489" s="45">
        <v>2768.9940000000001</v>
      </c>
      <c r="AT489" s="45">
        <v>2521.3620000000001</v>
      </c>
      <c r="AU489" s="45">
        <v>2493.7739999999999</v>
      </c>
      <c r="AV489" s="43">
        <v>2508.732</v>
      </c>
      <c r="AW489" s="43">
        <v>2551.2629999999999</v>
      </c>
      <c r="AX489" s="43">
        <v>2584.1039999999998</v>
      </c>
      <c r="AY489" s="43">
        <v>2593.9760000000001</v>
      </c>
      <c r="AZ489" s="43">
        <v>2603.1570000000002</v>
      </c>
      <c r="BA489">
        <v>2018</v>
      </c>
    </row>
    <row r="490" spans="1:53" hidden="1">
      <c r="A490" t="s">
        <v>105</v>
      </c>
      <c r="B490" t="s">
        <v>192</v>
      </c>
      <c r="C490" t="s">
        <v>150</v>
      </c>
      <c r="D490" t="s">
        <v>190</v>
      </c>
      <c r="E490" t="s">
        <v>189</v>
      </c>
      <c r="F490" s="43">
        <v>71969.55</v>
      </c>
      <c r="G490" s="43">
        <v>83973.66</v>
      </c>
      <c r="H490" s="43">
        <v>89558.626000000004</v>
      </c>
      <c r="I490" s="43">
        <v>92579.736999999994</v>
      </c>
      <c r="J490" s="43">
        <v>110288.19899999999</v>
      </c>
      <c r="K490" s="43">
        <v>103566.12300000001</v>
      </c>
      <c r="L490" s="43">
        <v>97449.212</v>
      </c>
      <c r="M490" s="43">
        <v>108654.617</v>
      </c>
      <c r="N490" s="43">
        <v>114038.08100000001</v>
      </c>
      <c r="O490" s="43">
        <v>122412.765</v>
      </c>
      <c r="P490" s="43">
        <v>133571.93299999999</v>
      </c>
      <c r="Q490" s="43">
        <v>148905.76800000001</v>
      </c>
      <c r="R490" s="43">
        <v>153951.416</v>
      </c>
      <c r="S490" s="43">
        <v>155260.014</v>
      </c>
      <c r="T490" s="43">
        <v>165626.755</v>
      </c>
      <c r="U490" s="43">
        <v>165876.49</v>
      </c>
      <c r="V490" s="43">
        <v>168886.408</v>
      </c>
      <c r="W490" s="43">
        <v>178169.122</v>
      </c>
      <c r="X490" s="43">
        <v>183766.97</v>
      </c>
      <c r="Y490" s="43">
        <v>185308.39199999999</v>
      </c>
      <c r="Z490" s="43">
        <v>196082.17</v>
      </c>
      <c r="AA490" s="43">
        <v>191899.592</v>
      </c>
      <c r="AB490" s="43">
        <v>182970.595</v>
      </c>
      <c r="AC490" s="43">
        <v>187939.58499999999</v>
      </c>
      <c r="AD490" s="43">
        <v>195084.052</v>
      </c>
      <c r="AE490" s="43">
        <v>201657.26500000001</v>
      </c>
      <c r="AF490" s="43">
        <v>222090.75</v>
      </c>
      <c r="AG490" s="43">
        <v>236232.99100000001</v>
      </c>
      <c r="AH490" s="43">
        <v>261327.17499999999</v>
      </c>
      <c r="AI490" s="43">
        <v>270302.49200000003</v>
      </c>
      <c r="AJ490" s="43">
        <v>271120.54800000001</v>
      </c>
      <c r="AK490" s="43">
        <v>280963.93400000001</v>
      </c>
      <c r="AL490" s="43">
        <v>276133.38299999997</v>
      </c>
      <c r="AM490" s="43">
        <v>279331.08899999998</v>
      </c>
      <c r="AN490" s="43">
        <v>285535.82199999999</v>
      </c>
      <c r="AO490" s="43">
        <v>296565.87199999997</v>
      </c>
      <c r="AP490" s="43">
        <v>310898.15299999999</v>
      </c>
      <c r="AQ490" s="43">
        <v>340431.10399999999</v>
      </c>
      <c r="AR490" s="45">
        <v>353413.81</v>
      </c>
      <c r="AS490" s="45">
        <v>363704.20600000001</v>
      </c>
      <c r="AT490" s="45">
        <v>337139.25900000002</v>
      </c>
      <c r="AU490" s="45">
        <v>346490.50400000002</v>
      </c>
      <c r="AV490" s="43">
        <v>356462.60700000002</v>
      </c>
      <c r="AW490" s="43">
        <v>370352.70299999998</v>
      </c>
      <c r="AX490" s="43">
        <v>383240.02100000001</v>
      </c>
      <c r="AY490" s="43">
        <v>393031.50900000002</v>
      </c>
      <c r="AZ490" s="43">
        <v>402960.43900000001</v>
      </c>
      <c r="BA490">
        <v>2018</v>
      </c>
    </row>
    <row r="491" spans="1:53" hidden="1">
      <c r="A491" t="s">
        <v>105</v>
      </c>
      <c r="B491" t="s">
        <v>192</v>
      </c>
      <c r="C491" t="s">
        <v>148</v>
      </c>
      <c r="D491" t="s">
        <v>190</v>
      </c>
      <c r="E491" t="s">
        <v>189</v>
      </c>
      <c r="F491" s="43">
        <v>1053.8489999999999</v>
      </c>
      <c r="G491">
        <v>956.13699999999994</v>
      </c>
      <c r="H491">
        <v>930.89</v>
      </c>
      <c r="I491">
        <v>931.68899999999996</v>
      </c>
      <c r="J491" s="43">
        <v>1111.403</v>
      </c>
      <c r="K491">
        <v>976.74699999999996</v>
      </c>
      <c r="L491">
        <v>918.67499999999995</v>
      </c>
      <c r="M491">
        <v>989.12599999999998</v>
      </c>
      <c r="N491" s="43">
        <v>1092.048</v>
      </c>
      <c r="O491" s="43">
        <v>1054.904</v>
      </c>
      <c r="P491" s="43">
        <v>1141.0429999999999</v>
      </c>
      <c r="Q491" s="43">
        <v>1333.385</v>
      </c>
      <c r="R491" s="43">
        <v>1357.6959999999999</v>
      </c>
      <c r="S491" s="43">
        <v>1277.011</v>
      </c>
      <c r="T491" s="43">
        <v>1422.8489999999999</v>
      </c>
      <c r="U491" s="43">
        <v>1479.5650000000001</v>
      </c>
      <c r="V491" s="43">
        <v>1511.7049999999999</v>
      </c>
      <c r="W491" s="43">
        <v>1537.62</v>
      </c>
      <c r="X491" s="43">
        <v>1441.1120000000001</v>
      </c>
      <c r="Y491" s="43">
        <v>1435.664</v>
      </c>
      <c r="Z491" s="43">
        <v>1422.2280000000001</v>
      </c>
      <c r="AA491" s="43">
        <v>1317.0909999999999</v>
      </c>
      <c r="AB491" s="43">
        <v>1313.463</v>
      </c>
      <c r="AC491" s="43">
        <v>1542.059</v>
      </c>
      <c r="AD491" s="43">
        <v>1743.287</v>
      </c>
      <c r="AE491" s="43">
        <v>1824.5050000000001</v>
      </c>
      <c r="AF491" s="43">
        <v>1985.357</v>
      </c>
      <c r="AG491" s="43">
        <v>2308.5540000000001</v>
      </c>
      <c r="AH491" s="43">
        <v>2540.7150000000001</v>
      </c>
      <c r="AI491" s="43">
        <v>2519.625</v>
      </c>
      <c r="AJ491" s="43">
        <v>2719.2539999999999</v>
      </c>
      <c r="AK491" s="43">
        <v>3007.5639999999999</v>
      </c>
      <c r="AL491" s="43">
        <v>2934.8530000000001</v>
      </c>
      <c r="AM491" s="43">
        <v>2940.1930000000002</v>
      </c>
      <c r="AN491" s="43">
        <v>2947.953</v>
      </c>
      <c r="AO491" s="43">
        <v>2771.6570000000002</v>
      </c>
      <c r="AP491" s="43">
        <v>2844.1320000000001</v>
      </c>
      <c r="AQ491" s="43">
        <v>3158.835</v>
      </c>
      <c r="AR491" s="45">
        <v>3256.3209999999999</v>
      </c>
      <c r="AS491" s="45">
        <v>3147.047</v>
      </c>
      <c r="AT491" s="45">
        <v>3090.4690000000001</v>
      </c>
      <c r="AU491" s="45">
        <v>3235.2049999999999</v>
      </c>
      <c r="AV491" s="43">
        <v>3355.5740000000001</v>
      </c>
      <c r="AW491" s="43">
        <v>3486.3290000000002</v>
      </c>
      <c r="AX491" s="43">
        <v>3607.6439999999998</v>
      </c>
      <c r="AY491" s="43">
        <v>3699.817</v>
      </c>
      <c r="AZ491" s="43">
        <v>3793.2829999999999</v>
      </c>
      <c r="BA491">
        <v>2018</v>
      </c>
    </row>
    <row r="492" spans="1:53" hidden="1">
      <c r="A492" t="s">
        <v>105</v>
      </c>
      <c r="B492" t="s">
        <v>192</v>
      </c>
      <c r="C492" t="s">
        <v>191</v>
      </c>
      <c r="D492" t="s">
        <v>190</v>
      </c>
      <c r="E492" t="s">
        <v>189</v>
      </c>
      <c r="F492">
        <v>944.02800000000002</v>
      </c>
      <c r="G492" s="43">
        <v>1042.299</v>
      </c>
      <c r="H492" s="43">
        <v>1091.915</v>
      </c>
      <c r="I492" s="43">
        <v>1140.9960000000001</v>
      </c>
      <c r="J492" s="43">
        <v>1255.5340000000001</v>
      </c>
      <c r="K492" s="43">
        <v>1259.7429999999999</v>
      </c>
      <c r="L492" s="43">
        <v>1246.2719999999999</v>
      </c>
      <c r="M492" s="43">
        <v>1222.5450000000001</v>
      </c>
      <c r="N492" s="43">
        <v>1209.884</v>
      </c>
      <c r="O492" s="43">
        <v>1267.8630000000001</v>
      </c>
      <c r="P492" s="43">
        <v>1449.308</v>
      </c>
      <c r="Q492" s="43">
        <v>1514.7719999999999</v>
      </c>
      <c r="R492" s="43">
        <v>1558.3710000000001</v>
      </c>
      <c r="S492" s="43">
        <v>1576.3430000000001</v>
      </c>
      <c r="T492" s="43">
        <v>1678.692</v>
      </c>
      <c r="U492" s="43">
        <v>1687.248</v>
      </c>
      <c r="V492" s="43">
        <v>1713.596</v>
      </c>
      <c r="W492" s="43">
        <v>1782.336</v>
      </c>
      <c r="X492" s="43">
        <v>1777.3789999999999</v>
      </c>
      <c r="Y492" s="43">
        <v>1763.258</v>
      </c>
      <c r="Z492" s="43">
        <v>1867.354</v>
      </c>
      <c r="AA492" s="43">
        <v>1803.326</v>
      </c>
      <c r="AB492" s="43">
        <v>1697.4259999999999</v>
      </c>
      <c r="AC492" s="43">
        <v>1763.846</v>
      </c>
      <c r="AD492" s="43">
        <v>1841.0730000000001</v>
      </c>
      <c r="AE492" s="43">
        <v>1954.588</v>
      </c>
      <c r="AF492" s="43">
        <v>2136.3310000000001</v>
      </c>
      <c r="AG492" s="43">
        <v>2206.319</v>
      </c>
      <c r="AH492" s="43">
        <v>2321.2330000000002</v>
      </c>
      <c r="AI492" s="43">
        <v>2356.15</v>
      </c>
      <c r="AJ492" s="43">
        <v>2357.0410000000002</v>
      </c>
      <c r="AK492" s="43">
        <v>2425.7179999999998</v>
      </c>
      <c r="AL492" s="43">
        <v>2439.9259999999999</v>
      </c>
      <c r="AM492" s="43">
        <v>2438.2150000000001</v>
      </c>
      <c r="AN492" s="43">
        <v>2503.8670000000002</v>
      </c>
      <c r="AO492" s="43">
        <v>2481.2429999999999</v>
      </c>
      <c r="AP492" s="43">
        <v>2586.4299999999998</v>
      </c>
      <c r="AQ492" s="43">
        <v>2738.9720000000002</v>
      </c>
      <c r="AR492" s="45">
        <v>2820.8629999999998</v>
      </c>
      <c r="AS492" s="45">
        <v>2885.8589999999999</v>
      </c>
      <c r="AT492" s="45">
        <v>2659.4430000000002</v>
      </c>
      <c r="AU492" s="45">
        <v>2725.1320000000001</v>
      </c>
      <c r="AV492" s="43">
        <v>2816.933</v>
      </c>
      <c r="AW492" s="43">
        <v>2932.8530000000001</v>
      </c>
      <c r="AX492" s="43">
        <v>3038.3150000000001</v>
      </c>
      <c r="AY492" s="43">
        <v>3116.1750000000002</v>
      </c>
      <c r="AZ492" s="43">
        <v>3192.0059999999999</v>
      </c>
      <c r="BA492">
        <v>2018</v>
      </c>
    </row>
    <row r="493" spans="1:53" hidden="1">
      <c r="A493" t="s">
        <v>105</v>
      </c>
      <c r="B493" t="s">
        <v>188</v>
      </c>
      <c r="C493" t="s">
        <v>187</v>
      </c>
      <c r="E493" t="s">
        <v>184</v>
      </c>
      <c r="F493">
        <v>1E-3</v>
      </c>
      <c r="G493">
        <v>1E-3</v>
      </c>
      <c r="H493">
        <v>1E-3</v>
      </c>
      <c r="I493">
        <v>1E-3</v>
      </c>
      <c r="J493">
        <v>1E-3</v>
      </c>
      <c r="K493">
        <v>1E-3</v>
      </c>
      <c r="L493">
        <v>1E-3</v>
      </c>
      <c r="M493">
        <v>1E-3</v>
      </c>
      <c r="N493">
        <v>1E-3</v>
      </c>
      <c r="O493">
        <v>1E-3</v>
      </c>
      <c r="P493">
        <v>1E-3</v>
      </c>
      <c r="Q493">
        <v>1E-3</v>
      </c>
      <c r="R493">
        <v>1E-3</v>
      </c>
      <c r="S493">
        <v>1E-3</v>
      </c>
      <c r="T493">
        <v>1E-3</v>
      </c>
      <c r="U493">
        <v>1E-3</v>
      </c>
      <c r="V493">
        <v>1E-3</v>
      </c>
      <c r="W493">
        <v>1E-3</v>
      </c>
      <c r="X493">
        <v>1E-3</v>
      </c>
      <c r="Y493">
        <v>1E-3</v>
      </c>
      <c r="Z493">
        <v>1E-3</v>
      </c>
      <c r="AA493">
        <v>1E-3</v>
      </c>
      <c r="AB493">
        <v>1E-3</v>
      </c>
      <c r="AC493">
        <v>1E-3</v>
      </c>
      <c r="AD493">
        <v>1E-3</v>
      </c>
      <c r="AE493">
        <v>1E-3</v>
      </c>
      <c r="AF493">
        <v>1E-3</v>
      </c>
      <c r="AG493">
        <v>1E-3</v>
      </c>
      <c r="AH493">
        <v>1E-3</v>
      </c>
      <c r="AI493">
        <v>1E-3</v>
      </c>
      <c r="AJ493">
        <v>1E-3</v>
      </c>
      <c r="AK493">
        <v>1E-3</v>
      </c>
      <c r="AL493">
        <v>1E-3</v>
      </c>
      <c r="AM493">
        <v>1E-3</v>
      </c>
      <c r="AN493">
        <v>1E-3</v>
      </c>
      <c r="AO493">
        <v>1E-3</v>
      </c>
      <c r="AP493">
        <v>1E-3</v>
      </c>
      <c r="AQ493">
        <v>1E-3</v>
      </c>
      <c r="AR493" s="2">
        <v>1E-3</v>
      </c>
      <c r="AS493" s="2">
        <v>1E-3</v>
      </c>
      <c r="AT493" s="2">
        <v>1E-3</v>
      </c>
      <c r="AU493" s="2">
        <v>1E-3</v>
      </c>
      <c r="AV493">
        <v>1E-3</v>
      </c>
      <c r="AW493">
        <v>1E-3</v>
      </c>
      <c r="AX493">
        <v>1E-3</v>
      </c>
      <c r="AY493">
        <v>1E-3</v>
      </c>
      <c r="AZ493">
        <v>1E-3</v>
      </c>
      <c r="BA493">
        <v>2018</v>
      </c>
    </row>
    <row r="494" spans="1:53" hidden="1">
      <c r="A494" t="s">
        <v>105</v>
      </c>
      <c r="B494" t="s">
        <v>186</v>
      </c>
      <c r="C494" t="s">
        <v>185</v>
      </c>
      <c r="E494" t="s">
        <v>184</v>
      </c>
      <c r="F494">
        <v>76.236999999999995</v>
      </c>
      <c r="G494">
        <v>80.566000000000003</v>
      </c>
      <c r="H494">
        <v>82.02</v>
      </c>
      <c r="I494">
        <v>81.138999999999996</v>
      </c>
      <c r="J494">
        <v>87.841999999999999</v>
      </c>
      <c r="K494">
        <v>82.212000000000003</v>
      </c>
      <c r="L494">
        <v>78.192999999999998</v>
      </c>
      <c r="M494">
        <v>88.876000000000005</v>
      </c>
      <c r="N494">
        <v>94.254999999999995</v>
      </c>
      <c r="O494">
        <v>96.55</v>
      </c>
      <c r="P494">
        <v>92.162999999999997</v>
      </c>
      <c r="Q494">
        <v>98.302000000000007</v>
      </c>
      <c r="R494">
        <v>98.79</v>
      </c>
      <c r="S494">
        <v>98.494</v>
      </c>
      <c r="T494">
        <v>98.664000000000001</v>
      </c>
      <c r="U494">
        <v>98.311999999999998</v>
      </c>
      <c r="V494">
        <v>98.557000000000002</v>
      </c>
      <c r="W494">
        <v>99.963999999999999</v>
      </c>
      <c r="X494">
        <v>103.392</v>
      </c>
      <c r="Y494">
        <v>105.09399999999999</v>
      </c>
      <c r="Z494">
        <v>105.005</v>
      </c>
      <c r="AA494">
        <v>106.414</v>
      </c>
      <c r="AB494">
        <v>107.79300000000001</v>
      </c>
      <c r="AC494">
        <v>106.551</v>
      </c>
      <c r="AD494">
        <v>105.962</v>
      </c>
      <c r="AE494">
        <v>103.17100000000001</v>
      </c>
      <c r="AF494">
        <v>103.959</v>
      </c>
      <c r="AG494">
        <v>107.071</v>
      </c>
      <c r="AH494">
        <v>112.581</v>
      </c>
      <c r="AI494">
        <v>114.72199999999999</v>
      </c>
      <c r="AJ494">
        <v>115.026</v>
      </c>
      <c r="AK494">
        <v>115.827</v>
      </c>
      <c r="AL494">
        <v>113.173</v>
      </c>
      <c r="AM494">
        <v>114.56399999999999</v>
      </c>
      <c r="AN494">
        <v>114.038</v>
      </c>
      <c r="AO494">
        <v>119.523</v>
      </c>
      <c r="AP494">
        <v>120.20399999999999</v>
      </c>
      <c r="AQ494">
        <v>124.292</v>
      </c>
      <c r="AR494" s="2">
        <v>125.286</v>
      </c>
      <c r="AS494" s="2">
        <v>126.03</v>
      </c>
      <c r="AT494" s="2">
        <v>126.771</v>
      </c>
      <c r="AU494" s="2">
        <v>127.146</v>
      </c>
      <c r="AV494">
        <v>126.54300000000001</v>
      </c>
      <c r="AW494">
        <v>126.277</v>
      </c>
      <c r="AX494">
        <v>126.136</v>
      </c>
      <c r="AY494">
        <v>126.126</v>
      </c>
      <c r="AZ494">
        <v>126.241</v>
      </c>
      <c r="BA494">
        <v>2018</v>
      </c>
    </row>
    <row r="495" spans="1:53" hidden="1">
      <c r="A495" t="s">
        <v>105</v>
      </c>
      <c r="B495" t="s">
        <v>183</v>
      </c>
      <c r="C495" t="s">
        <v>144</v>
      </c>
      <c r="E495" t="s">
        <v>182</v>
      </c>
      <c r="F495" t="s">
        <v>152</v>
      </c>
      <c r="G495" t="s">
        <v>152</v>
      </c>
      <c r="H495" t="s">
        <v>152</v>
      </c>
      <c r="I495" t="s">
        <v>152</v>
      </c>
      <c r="J495" t="s">
        <v>152</v>
      </c>
      <c r="K495" t="s">
        <v>152</v>
      </c>
      <c r="L495" t="s">
        <v>152</v>
      </c>
      <c r="M495" t="s">
        <v>152</v>
      </c>
      <c r="N495" t="s">
        <v>152</v>
      </c>
      <c r="O495" t="s">
        <v>152</v>
      </c>
      <c r="P495" t="s">
        <v>152</v>
      </c>
      <c r="Q495" t="s">
        <v>152</v>
      </c>
      <c r="R495" t="s">
        <v>152</v>
      </c>
      <c r="S495" t="s">
        <v>152</v>
      </c>
      <c r="T495" t="s">
        <v>152</v>
      </c>
      <c r="U495" t="s">
        <v>152</v>
      </c>
      <c r="V495" t="s">
        <v>152</v>
      </c>
      <c r="W495" t="s">
        <v>152</v>
      </c>
      <c r="X495" t="s">
        <v>152</v>
      </c>
      <c r="Y495" t="s">
        <v>152</v>
      </c>
      <c r="Z495" t="s">
        <v>152</v>
      </c>
      <c r="AA495" t="s">
        <v>152</v>
      </c>
      <c r="AB495" t="s">
        <v>152</v>
      </c>
      <c r="AC495">
        <v>16.846</v>
      </c>
      <c r="AD495">
        <v>23.238</v>
      </c>
      <c r="AE495">
        <v>24.119</v>
      </c>
      <c r="AF495">
        <v>28.547999999999998</v>
      </c>
      <c r="AG495">
        <v>32.893000000000001</v>
      </c>
      <c r="AH495">
        <v>41.74</v>
      </c>
      <c r="AI495">
        <v>41.640999999999998</v>
      </c>
      <c r="AJ495">
        <v>37.006999999999998</v>
      </c>
      <c r="AK495">
        <v>28.725000000000001</v>
      </c>
      <c r="AL495">
        <v>24.088000000000001</v>
      </c>
      <c r="AM495">
        <v>27.391999999999999</v>
      </c>
      <c r="AN495">
        <v>24.266999999999999</v>
      </c>
      <c r="AO495">
        <v>32.9</v>
      </c>
      <c r="AP495">
        <v>23.672999999999998</v>
      </c>
      <c r="AQ495">
        <v>27.861999999999998</v>
      </c>
      <c r="AR495" s="2">
        <v>26.8</v>
      </c>
      <c r="AS495" s="2">
        <v>31.704000000000001</v>
      </c>
      <c r="AT495" s="2">
        <v>41.212000000000003</v>
      </c>
      <c r="AU495" s="2">
        <v>43.908000000000001</v>
      </c>
      <c r="AV495">
        <v>42.868000000000002</v>
      </c>
      <c r="AW495">
        <v>40.475000000000001</v>
      </c>
      <c r="AX495">
        <v>39.776000000000003</v>
      </c>
      <c r="AY495">
        <v>39.155999999999999</v>
      </c>
      <c r="AZ495">
        <v>40.363</v>
      </c>
      <c r="BA495">
        <v>2018</v>
      </c>
    </row>
    <row r="496" spans="1:53" hidden="1">
      <c r="A496" t="s">
        <v>105</v>
      </c>
      <c r="B496" t="s">
        <v>181</v>
      </c>
      <c r="C496" t="s">
        <v>144</v>
      </c>
    </row>
    <row r="497" spans="1:53" hidden="1">
      <c r="A497" t="s">
        <v>105</v>
      </c>
      <c r="B497" t="s">
        <v>180</v>
      </c>
      <c r="C497" t="s">
        <v>178</v>
      </c>
      <c r="E497" t="s">
        <v>177</v>
      </c>
      <c r="F497">
        <v>34.558</v>
      </c>
      <c r="G497">
        <v>43.835000000000001</v>
      </c>
      <c r="H497">
        <v>46.76</v>
      </c>
      <c r="I497">
        <v>47.533000000000001</v>
      </c>
      <c r="J497">
        <v>50.155000000000001</v>
      </c>
      <c r="K497">
        <v>50.69</v>
      </c>
      <c r="L497">
        <v>53.106000000000002</v>
      </c>
      <c r="M497">
        <v>61.624000000000002</v>
      </c>
      <c r="N497">
        <v>67.022000000000006</v>
      </c>
      <c r="O497">
        <v>72.215000000000003</v>
      </c>
      <c r="P497">
        <v>75.652000000000001</v>
      </c>
      <c r="Q497">
        <v>80.546000000000006</v>
      </c>
      <c r="R497">
        <v>83.814999999999998</v>
      </c>
      <c r="S497">
        <v>86.802999999999997</v>
      </c>
      <c r="T497">
        <v>88.802000000000007</v>
      </c>
      <c r="U497">
        <v>90.781999999999996</v>
      </c>
      <c r="V497">
        <v>91.623000000000005</v>
      </c>
      <c r="W497">
        <v>94.200999999999993</v>
      </c>
      <c r="X497">
        <v>97.55</v>
      </c>
      <c r="Y497">
        <v>99.5</v>
      </c>
      <c r="Z497">
        <v>102.02500000000001</v>
      </c>
      <c r="AA497">
        <v>105.675</v>
      </c>
      <c r="AB497">
        <v>107.75</v>
      </c>
      <c r="AC497">
        <v>111</v>
      </c>
      <c r="AD497">
        <v>112.575</v>
      </c>
      <c r="AE497">
        <v>113.925</v>
      </c>
      <c r="AF497">
        <v>116.25</v>
      </c>
      <c r="AG497">
        <v>120.825</v>
      </c>
      <c r="AH497">
        <v>126.675</v>
      </c>
      <c r="AI497">
        <v>132.11799999999999</v>
      </c>
      <c r="AJ497">
        <v>135.768</v>
      </c>
      <c r="AK497">
        <v>136.95500000000001</v>
      </c>
      <c r="AL497">
        <v>138.80000000000001</v>
      </c>
      <c r="AM497">
        <v>140.82499999999999</v>
      </c>
      <c r="AN497">
        <v>141.94999999999999</v>
      </c>
      <c r="AO497">
        <v>145.47499999999999</v>
      </c>
      <c r="AP497">
        <v>146.69999999999999</v>
      </c>
      <c r="AQ497">
        <v>151.19999999999999</v>
      </c>
      <c r="AR497" s="2">
        <v>154.80000000000001</v>
      </c>
      <c r="AS497" s="2">
        <v>159</v>
      </c>
      <c r="AT497" s="2">
        <v>168.02799999999999</v>
      </c>
      <c r="AU497" s="2">
        <v>177.12299999999999</v>
      </c>
      <c r="AV497">
        <v>181.74600000000001</v>
      </c>
      <c r="AW497">
        <v>185.96100000000001</v>
      </c>
      <c r="AX497">
        <v>189.98599999999999</v>
      </c>
      <c r="AY497">
        <v>194.09899999999999</v>
      </c>
      <c r="AZ497">
        <v>198.3</v>
      </c>
      <c r="BA497">
        <v>2019</v>
      </c>
    </row>
    <row r="498" spans="1:53" hidden="1">
      <c r="A498" t="s">
        <v>105</v>
      </c>
      <c r="B498" t="s">
        <v>180</v>
      </c>
      <c r="C498" t="s">
        <v>170</v>
      </c>
      <c r="E498" t="s">
        <v>179</v>
      </c>
      <c r="F498">
        <v>11.24</v>
      </c>
      <c r="G498">
        <v>26.846</v>
      </c>
      <c r="H498">
        <v>6.673</v>
      </c>
      <c r="I498">
        <v>1.653</v>
      </c>
      <c r="J498">
        <v>5.516</v>
      </c>
      <c r="K498">
        <v>1.0660000000000001</v>
      </c>
      <c r="L498">
        <v>4.766</v>
      </c>
      <c r="M498">
        <v>16.039000000000001</v>
      </c>
      <c r="N498">
        <v>8.76</v>
      </c>
      <c r="O498">
        <v>7.7480000000000002</v>
      </c>
      <c r="P498">
        <v>4.7590000000000003</v>
      </c>
      <c r="Q498">
        <v>6.4690000000000003</v>
      </c>
      <c r="R498">
        <v>4.0579999999999998</v>
      </c>
      <c r="S498">
        <v>3.5659999999999998</v>
      </c>
      <c r="T498">
        <v>2.3029999999999999</v>
      </c>
      <c r="U498">
        <v>2.23</v>
      </c>
      <c r="V498">
        <v>0.92600000000000005</v>
      </c>
      <c r="W498">
        <v>2.8130000000000002</v>
      </c>
      <c r="X498">
        <v>3.556</v>
      </c>
      <c r="Y498">
        <v>1.9990000000000001</v>
      </c>
      <c r="Z498">
        <v>2.5379999999999998</v>
      </c>
      <c r="AA498">
        <v>3.5779999999999998</v>
      </c>
      <c r="AB498">
        <v>1.964</v>
      </c>
      <c r="AC498">
        <v>3.016</v>
      </c>
      <c r="AD498">
        <v>1.419</v>
      </c>
      <c r="AE498">
        <v>1.1990000000000001</v>
      </c>
      <c r="AF498">
        <v>2.0409999999999999</v>
      </c>
      <c r="AG498">
        <v>3.9350000000000001</v>
      </c>
      <c r="AH498">
        <v>4.8419999999999996</v>
      </c>
      <c r="AI498">
        <v>4.2969999999999997</v>
      </c>
      <c r="AJ498">
        <v>2.7629999999999999</v>
      </c>
      <c r="AK498">
        <v>0.874</v>
      </c>
      <c r="AL498">
        <v>1.347</v>
      </c>
      <c r="AM498">
        <v>1.4590000000000001</v>
      </c>
      <c r="AN498">
        <v>0.79900000000000004</v>
      </c>
      <c r="AO498">
        <v>2.4830000000000001</v>
      </c>
      <c r="AP498">
        <v>0.84199999999999997</v>
      </c>
      <c r="AQ498">
        <v>3.0670000000000002</v>
      </c>
      <c r="AR498" s="2">
        <v>2.3809999999999998</v>
      </c>
      <c r="AS498" s="2">
        <v>2.7130000000000001</v>
      </c>
      <c r="AT498" s="2">
        <v>5.6779999999999999</v>
      </c>
      <c r="AU498" s="2">
        <v>5.4130000000000003</v>
      </c>
      <c r="AV498">
        <v>2.61</v>
      </c>
      <c r="AW498">
        <v>2.319</v>
      </c>
      <c r="AX498">
        <v>2.165</v>
      </c>
      <c r="AY498">
        <v>2.165</v>
      </c>
      <c r="AZ498">
        <v>2.165</v>
      </c>
      <c r="BA498">
        <v>2019</v>
      </c>
    </row>
    <row r="499" spans="1:53" hidden="1">
      <c r="A499" t="s">
        <v>105</v>
      </c>
      <c r="B499" t="s">
        <v>176</v>
      </c>
      <c r="C499" t="s">
        <v>178</v>
      </c>
      <c r="E499" t="s">
        <v>177</v>
      </c>
      <c r="F499">
        <v>37.222000000000001</v>
      </c>
      <c r="G499">
        <v>47.171999999999997</v>
      </c>
      <c r="H499">
        <v>46.604999999999997</v>
      </c>
      <c r="I499">
        <v>48.847000000000001</v>
      </c>
      <c r="J499">
        <v>50.393999999999998</v>
      </c>
      <c r="K499">
        <v>50.857999999999997</v>
      </c>
      <c r="L499">
        <v>54.932000000000002</v>
      </c>
      <c r="M499">
        <v>64.647999999999996</v>
      </c>
      <c r="N499">
        <v>68.459999999999994</v>
      </c>
      <c r="O499">
        <v>73.840999999999994</v>
      </c>
      <c r="P499">
        <v>77.034000000000006</v>
      </c>
      <c r="Q499">
        <v>81.367999999999995</v>
      </c>
      <c r="R499">
        <v>85.552000000000007</v>
      </c>
      <c r="S499">
        <v>87.046000000000006</v>
      </c>
      <c r="T499">
        <v>89.363</v>
      </c>
      <c r="U499">
        <v>90.856999999999999</v>
      </c>
      <c r="V499">
        <v>90.781999999999996</v>
      </c>
      <c r="W499">
        <v>95.415000000000006</v>
      </c>
      <c r="X499">
        <v>99.6</v>
      </c>
      <c r="Y499">
        <v>99.6</v>
      </c>
      <c r="Z499">
        <v>103.7</v>
      </c>
      <c r="AA499">
        <v>106.1</v>
      </c>
      <c r="AB499">
        <v>108.5</v>
      </c>
      <c r="AC499">
        <v>111.7</v>
      </c>
      <c r="AD499">
        <v>112.6</v>
      </c>
      <c r="AE499">
        <v>114.7</v>
      </c>
      <c r="AF499">
        <v>116.9</v>
      </c>
      <c r="AG499">
        <v>121.7</v>
      </c>
      <c r="AH499">
        <v>128.80000000000001</v>
      </c>
      <c r="AI499">
        <v>131.92599999999999</v>
      </c>
      <c r="AJ499">
        <v>136.268</v>
      </c>
      <c r="AK499">
        <v>137.9</v>
      </c>
      <c r="AL499">
        <v>139</v>
      </c>
      <c r="AM499">
        <v>141.1</v>
      </c>
      <c r="AN499">
        <v>142.6</v>
      </c>
      <c r="AO499">
        <v>144.69999999999999</v>
      </c>
      <c r="AP499">
        <v>147.80000000000001</v>
      </c>
      <c r="AQ499">
        <v>152.69999999999999</v>
      </c>
      <c r="AR499" s="2">
        <v>155.6</v>
      </c>
      <c r="AS499" s="2">
        <v>161</v>
      </c>
      <c r="AT499" s="2">
        <v>172.251</v>
      </c>
      <c r="AU499" s="2">
        <v>178.98699999999999</v>
      </c>
      <c r="AV499">
        <v>183.04</v>
      </c>
      <c r="AW499">
        <v>187.00299999999999</v>
      </c>
      <c r="AX499">
        <v>191.05099999999999</v>
      </c>
      <c r="AY499">
        <v>195.18600000000001</v>
      </c>
      <c r="AZ499">
        <v>199.411</v>
      </c>
      <c r="BA499">
        <v>2019</v>
      </c>
    </row>
    <row r="500" spans="1:53" hidden="1">
      <c r="A500" t="s">
        <v>105</v>
      </c>
      <c r="B500" t="s">
        <v>176</v>
      </c>
      <c r="C500" t="s">
        <v>170</v>
      </c>
      <c r="E500" t="s">
        <v>175</v>
      </c>
      <c r="F500">
        <v>18.361000000000001</v>
      </c>
      <c r="G500">
        <v>26.731000000000002</v>
      </c>
      <c r="H500">
        <v>-1.202</v>
      </c>
      <c r="I500">
        <v>4.8120000000000003</v>
      </c>
      <c r="J500">
        <v>3.1659999999999999</v>
      </c>
      <c r="K500">
        <v>0.92100000000000004</v>
      </c>
      <c r="L500">
        <v>8.0109999999999992</v>
      </c>
      <c r="M500">
        <v>17.687000000000001</v>
      </c>
      <c r="N500">
        <v>5.8959999999999999</v>
      </c>
      <c r="O500">
        <v>7.86</v>
      </c>
      <c r="P500">
        <v>4.3239999999999998</v>
      </c>
      <c r="Q500">
        <v>5.6260000000000003</v>
      </c>
      <c r="R500">
        <v>5.1420000000000003</v>
      </c>
      <c r="S500">
        <v>1.7470000000000001</v>
      </c>
      <c r="T500">
        <v>2.661</v>
      </c>
      <c r="U500">
        <v>1.6719999999999999</v>
      </c>
      <c r="V500">
        <v>-8.2000000000000003E-2</v>
      </c>
      <c r="W500">
        <v>5.1029999999999998</v>
      </c>
      <c r="X500">
        <v>4.3860000000000001</v>
      </c>
      <c r="Y500">
        <v>0</v>
      </c>
      <c r="Z500">
        <v>4.1159999999999997</v>
      </c>
      <c r="AA500">
        <v>2.3140000000000001</v>
      </c>
      <c r="AB500">
        <v>2.262</v>
      </c>
      <c r="AC500">
        <v>2.9489999999999998</v>
      </c>
      <c r="AD500">
        <v>0.80600000000000005</v>
      </c>
      <c r="AE500">
        <v>1.865</v>
      </c>
      <c r="AF500">
        <v>1.9179999999999999</v>
      </c>
      <c r="AG500">
        <v>4.1059999999999999</v>
      </c>
      <c r="AH500">
        <v>5.8339999999999996</v>
      </c>
      <c r="AI500">
        <v>2.427</v>
      </c>
      <c r="AJ500">
        <v>3.2909999999999999</v>
      </c>
      <c r="AK500">
        <v>1.1970000000000001</v>
      </c>
      <c r="AL500">
        <v>0.79800000000000004</v>
      </c>
      <c r="AM500">
        <v>1.5109999999999999</v>
      </c>
      <c r="AN500">
        <v>1.0629999999999999</v>
      </c>
      <c r="AO500">
        <v>1.4730000000000001</v>
      </c>
      <c r="AP500">
        <v>2.1419999999999999</v>
      </c>
      <c r="AQ500">
        <v>3.3149999999999999</v>
      </c>
      <c r="AR500" s="2">
        <v>1.899</v>
      </c>
      <c r="AS500" s="2">
        <v>3.47</v>
      </c>
      <c r="AT500" s="2">
        <v>6.9880000000000004</v>
      </c>
      <c r="AU500" s="2">
        <v>3.911</v>
      </c>
      <c r="AV500">
        <v>2.2650000000000001</v>
      </c>
      <c r="AW500">
        <v>2.165</v>
      </c>
      <c r="AX500">
        <v>2.165</v>
      </c>
      <c r="AY500">
        <v>2.165</v>
      </c>
      <c r="AZ500">
        <v>2.165</v>
      </c>
      <c r="BA500">
        <v>2019</v>
      </c>
    </row>
    <row r="501" spans="1:53" hidden="1">
      <c r="A501" t="s">
        <v>105</v>
      </c>
      <c r="B501" t="s">
        <v>174</v>
      </c>
      <c r="C501" t="s">
        <v>170</v>
      </c>
    </row>
    <row r="502" spans="1:53" hidden="1">
      <c r="A502" t="s">
        <v>105</v>
      </c>
      <c r="B502" t="s">
        <v>173</v>
      </c>
      <c r="C502" t="s">
        <v>170</v>
      </c>
    </row>
    <row r="503" spans="1:53" hidden="1">
      <c r="A503" t="s">
        <v>105</v>
      </c>
      <c r="B503" t="s">
        <v>172</v>
      </c>
      <c r="C503" t="s">
        <v>170</v>
      </c>
    </row>
    <row r="504" spans="1:53" hidden="1">
      <c r="A504" t="s">
        <v>105</v>
      </c>
      <c r="B504" t="s">
        <v>171</v>
      </c>
      <c r="C504" t="s">
        <v>170</v>
      </c>
    </row>
    <row r="505" spans="1:53" hidden="1">
      <c r="A505" t="s">
        <v>105</v>
      </c>
      <c r="B505" t="s">
        <v>169</v>
      </c>
      <c r="C505" t="s">
        <v>168</v>
      </c>
    </row>
    <row r="506" spans="1:53" hidden="1">
      <c r="A506" t="s">
        <v>105</v>
      </c>
      <c r="B506" t="s">
        <v>167</v>
      </c>
      <c r="C506" t="s">
        <v>166</v>
      </c>
      <c r="D506" t="s">
        <v>165</v>
      </c>
      <c r="E506" t="s">
        <v>164</v>
      </c>
      <c r="F506">
        <v>0.115</v>
      </c>
      <c r="G506">
        <v>0.11899999999999999</v>
      </c>
      <c r="H506">
        <v>0.123</v>
      </c>
      <c r="I506">
        <v>0.126</v>
      </c>
      <c r="J506">
        <v>0.13</v>
      </c>
      <c r="K506">
        <v>0.13500000000000001</v>
      </c>
      <c r="L506">
        <v>0.13900000000000001</v>
      </c>
      <c r="M506">
        <v>0.14099999999999999</v>
      </c>
      <c r="N506">
        <v>0.14499999999999999</v>
      </c>
      <c r="O506">
        <v>0.14599999999999999</v>
      </c>
      <c r="P506">
        <v>0.14799999999999999</v>
      </c>
      <c r="Q506">
        <v>0.151</v>
      </c>
      <c r="R506">
        <v>0.154</v>
      </c>
      <c r="S506">
        <v>0.157</v>
      </c>
      <c r="T506">
        <v>0.16400000000000001</v>
      </c>
      <c r="U506">
        <v>0.16900000000000001</v>
      </c>
      <c r="V506">
        <v>0.17299999999999999</v>
      </c>
      <c r="W506">
        <v>0.17699999999999999</v>
      </c>
      <c r="X506">
        <v>0.182</v>
      </c>
      <c r="Y506">
        <v>0.187</v>
      </c>
      <c r="Z506">
        <v>0.191</v>
      </c>
      <c r="AA506">
        <v>0.19500000000000001</v>
      </c>
      <c r="AB506">
        <v>0.2</v>
      </c>
      <c r="AC506">
        <v>0.20399999999999999</v>
      </c>
      <c r="AD506">
        <v>0.20899999999999999</v>
      </c>
      <c r="AE506">
        <v>0.214</v>
      </c>
      <c r="AF506">
        <v>0.219</v>
      </c>
      <c r="AG506">
        <v>0.224</v>
      </c>
      <c r="AH506">
        <v>0.22900000000000001</v>
      </c>
      <c r="AI506">
        <v>0.23400000000000001</v>
      </c>
      <c r="AJ506">
        <v>0.24</v>
      </c>
      <c r="AK506">
        <v>0.245</v>
      </c>
      <c r="AL506">
        <v>0.251</v>
      </c>
      <c r="AM506">
        <v>0.25700000000000001</v>
      </c>
      <c r="AN506">
        <v>0.26300000000000001</v>
      </c>
      <c r="AO506">
        <v>0.26900000000000002</v>
      </c>
      <c r="AP506">
        <v>0.27200000000000002</v>
      </c>
      <c r="AQ506">
        <v>0.27900000000000003</v>
      </c>
      <c r="AR506" s="2">
        <v>0.28499999999999998</v>
      </c>
      <c r="AS506" s="2">
        <v>0.29499999999999998</v>
      </c>
      <c r="AT506" s="2">
        <v>0.30199999999999999</v>
      </c>
      <c r="AU506" s="2">
        <v>0.309</v>
      </c>
      <c r="AV506">
        <v>0.316</v>
      </c>
      <c r="AW506">
        <v>0.32300000000000001</v>
      </c>
      <c r="AX506">
        <v>0.33100000000000002</v>
      </c>
      <c r="AY506">
        <v>0.33900000000000002</v>
      </c>
      <c r="AZ506">
        <v>0.34699999999999998</v>
      </c>
      <c r="BA506">
        <v>2020</v>
      </c>
    </row>
    <row r="507" spans="1:53" hidden="1">
      <c r="A507" t="s">
        <v>105</v>
      </c>
      <c r="B507" t="s">
        <v>163</v>
      </c>
      <c r="C507" t="s">
        <v>150</v>
      </c>
      <c r="D507" t="s">
        <v>147</v>
      </c>
      <c r="E507" t="s">
        <v>149</v>
      </c>
      <c r="F507" t="s">
        <v>152</v>
      </c>
      <c r="G507" t="s">
        <v>152</v>
      </c>
      <c r="H507" t="s">
        <v>152</v>
      </c>
      <c r="I507" t="s">
        <v>152</v>
      </c>
      <c r="J507" t="s">
        <v>152</v>
      </c>
      <c r="K507" t="s">
        <v>152</v>
      </c>
      <c r="L507" t="s">
        <v>152</v>
      </c>
      <c r="M507" t="s">
        <v>152</v>
      </c>
      <c r="N507" t="s">
        <v>152</v>
      </c>
      <c r="O507" t="s">
        <v>152</v>
      </c>
      <c r="P507" t="s">
        <v>152</v>
      </c>
      <c r="Q507">
        <v>6.8360000000000003</v>
      </c>
      <c r="R507">
        <v>6.9960000000000004</v>
      </c>
      <c r="S507">
        <v>5.492</v>
      </c>
      <c r="T507">
        <v>6.2190000000000003</v>
      </c>
      <c r="U507">
        <v>7.093</v>
      </c>
      <c r="V507">
        <v>6.6230000000000002</v>
      </c>
      <c r="W507">
        <v>6.86</v>
      </c>
      <c r="X507">
        <v>7.1040000000000001</v>
      </c>
      <c r="Y507">
        <v>8.0649999999999995</v>
      </c>
      <c r="Z507">
        <v>7.1769999999999996</v>
      </c>
      <c r="AA507">
        <v>7.1239999999999997</v>
      </c>
      <c r="AB507">
        <v>6.8360000000000003</v>
      </c>
      <c r="AC507">
        <v>6.7220000000000004</v>
      </c>
      <c r="AD507">
        <v>7.88</v>
      </c>
      <c r="AE507">
        <v>8.6950000000000003</v>
      </c>
      <c r="AF507">
        <v>10.009</v>
      </c>
      <c r="AG507">
        <v>12.022</v>
      </c>
      <c r="AH507">
        <v>16.617999999999999</v>
      </c>
      <c r="AI507">
        <v>16.899999999999999</v>
      </c>
      <c r="AJ507">
        <v>16.707999999999998</v>
      </c>
      <c r="AK507">
        <v>15.804</v>
      </c>
      <c r="AL507">
        <v>15.763999999999999</v>
      </c>
      <c r="AM507">
        <v>16.247</v>
      </c>
      <c r="AN507">
        <v>18.585000000000001</v>
      </c>
      <c r="AO507">
        <v>27.954000000000001</v>
      </c>
      <c r="AP507">
        <v>30.091999999999999</v>
      </c>
      <c r="AQ507">
        <v>34.097999999999999</v>
      </c>
      <c r="AR507" s="2">
        <v>39.813000000000002</v>
      </c>
      <c r="AS507" s="2">
        <v>41.25</v>
      </c>
      <c r="AT507" s="2">
        <v>45</v>
      </c>
      <c r="AU507" s="2">
        <v>43.381999999999998</v>
      </c>
      <c r="AV507">
        <v>38.557000000000002</v>
      </c>
      <c r="AW507">
        <v>38.46</v>
      </c>
      <c r="AX507">
        <v>40.137999999999998</v>
      </c>
      <c r="AY507">
        <v>41.277000000000001</v>
      </c>
      <c r="AZ507">
        <v>42.744</v>
      </c>
      <c r="BA507">
        <v>2019</v>
      </c>
    </row>
    <row r="508" spans="1:53" hidden="1">
      <c r="A508" t="s">
        <v>105</v>
      </c>
      <c r="B508" t="s">
        <v>163</v>
      </c>
      <c r="C508" t="s">
        <v>144</v>
      </c>
      <c r="E508" t="s">
        <v>162</v>
      </c>
      <c r="F508" t="s">
        <v>152</v>
      </c>
      <c r="G508" t="s">
        <v>152</v>
      </c>
      <c r="H508" t="s">
        <v>152</v>
      </c>
      <c r="I508" t="s">
        <v>152</v>
      </c>
      <c r="J508" t="s">
        <v>152</v>
      </c>
      <c r="K508" t="s">
        <v>152</v>
      </c>
      <c r="L508" t="s">
        <v>152</v>
      </c>
      <c r="M508" t="s">
        <v>152</v>
      </c>
      <c r="N508" t="s">
        <v>152</v>
      </c>
      <c r="O508" t="s">
        <v>152</v>
      </c>
      <c r="P508" t="s">
        <v>152</v>
      </c>
      <c r="Q508">
        <v>30.404</v>
      </c>
      <c r="R508">
        <v>29.509</v>
      </c>
      <c r="S508">
        <v>22.530999999999999</v>
      </c>
      <c r="T508">
        <v>22.861999999999998</v>
      </c>
      <c r="U508">
        <v>25.375</v>
      </c>
      <c r="V508">
        <v>22.68</v>
      </c>
      <c r="W508">
        <v>21.706</v>
      </c>
      <c r="X508">
        <v>21.24</v>
      </c>
      <c r="Y508">
        <v>23.312999999999999</v>
      </c>
      <c r="Z508">
        <v>19.170000000000002</v>
      </c>
      <c r="AA508">
        <v>19.007999999999999</v>
      </c>
      <c r="AB508">
        <v>18.702000000000002</v>
      </c>
      <c r="AC508">
        <v>17.494</v>
      </c>
      <c r="AD508">
        <v>19.314</v>
      </c>
      <c r="AE508">
        <v>20.151</v>
      </c>
      <c r="AF508">
        <v>20.59</v>
      </c>
      <c r="AG508">
        <v>22.725999999999999</v>
      </c>
      <c r="AH508">
        <v>27.76</v>
      </c>
      <c r="AI508">
        <v>26.716000000000001</v>
      </c>
      <c r="AJ508">
        <v>25.704999999999998</v>
      </c>
      <c r="AK508">
        <v>22.936</v>
      </c>
      <c r="AL508">
        <v>22.754999999999999</v>
      </c>
      <c r="AM508">
        <v>22.661999999999999</v>
      </c>
      <c r="AN508">
        <v>24.79</v>
      </c>
      <c r="AO508">
        <v>35.093000000000004</v>
      </c>
      <c r="AP508">
        <v>35.524000000000001</v>
      </c>
      <c r="AQ508">
        <v>35.935000000000002</v>
      </c>
      <c r="AR508" s="2">
        <v>39.509</v>
      </c>
      <c r="AS508" s="2">
        <v>38.472000000000001</v>
      </c>
      <c r="AT508" s="2">
        <v>44.241999999999997</v>
      </c>
      <c r="AU508" s="2">
        <v>40.552</v>
      </c>
      <c r="AV508">
        <v>34.232999999999997</v>
      </c>
      <c r="AW508">
        <v>32.115000000000002</v>
      </c>
      <c r="AX508">
        <v>31.648</v>
      </c>
      <c r="AY508">
        <v>31.010999999999999</v>
      </c>
      <c r="AZ508">
        <v>30.606000000000002</v>
      </c>
      <c r="BA508">
        <v>2019</v>
      </c>
    </row>
    <row r="509" spans="1:53" hidden="1">
      <c r="A509" t="s">
        <v>105</v>
      </c>
      <c r="B509" t="s">
        <v>161</v>
      </c>
      <c r="C509" t="s">
        <v>150</v>
      </c>
      <c r="D509" t="s">
        <v>147</v>
      </c>
      <c r="E509" t="s">
        <v>149</v>
      </c>
      <c r="F509" t="s">
        <v>152</v>
      </c>
      <c r="G509" t="s">
        <v>152</v>
      </c>
      <c r="H509" t="s">
        <v>152</v>
      </c>
      <c r="I509" t="s">
        <v>152</v>
      </c>
      <c r="J509" t="s">
        <v>152</v>
      </c>
      <c r="K509" t="s">
        <v>152</v>
      </c>
      <c r="L509" t="s">
        <v>152</v>
      </c>
      <c r="M509" t="s">
        <v>152</v>
      </c>
      <c r="N509" t="s">
        <v>152</v>
      </c>
      <c r="O509" t="s">
        <v>152</v>
      </c>
      <c r="P509" t="s">
        <v>152</v>
      </c>
      <c r="Q509">
        <v>7.468</v>
      </c>
      <c r="R509">
        <v>7.5469999999999997</v>
      </c>
      <c r="S509">
        <v>6.3869999999999996</v>
      </c>
      <c r="T509">
        <v>6.625</v>
      </c>
      <c r="U509">
        <v>7.8159999999999998</v>
      </c>
      <c r="V509">
        <v>7.1420000000000003</v>
      </c>
      <c r="W509">
        <v>7.0209999999999999</v>
      </c>
      <c r="X509">
        <v>9.327</v>
      </c>
      <c r="Y509">
        <v>8.2560000000000002</v>
      </c>
      <c r="Z509">
        <v>9.5269999999999992</v>
      </c>
      <c r="AA509">
        <v>8.3710000000000004</v>
      </c>
      <c r="AB509">
        <v>8.1639999999999997</v>
      </c>
      <c r="AC509">
        <v>7.24</v>
      </c>
      <c r="AD509">
        <v>7.5540000000000003</v>
      </c>
      <c r="AE509">
        <v>7.8940000000000001</v>
      </c>
      <c r="AF509">
        <v>9.7729999999999997</v>
      </c>
      <c r="AG509">
        <v>11.875999999999999</v>
      </c>
      <c r="AH509">
        <v>16.643999999999998</v>
      </c>
      <c r="AI509">
        <v>17.434999999999999</v>
      </c>
      <c r="AJ509">
        <v>18.416</v>
      </c>
      <c r="AK509">
        <v>17.315000000000001</v>
      </c>
      <c r="AL509">
        <v>16.942</v>
      </c>
      <c r="AM509">
        <v>16.422999999999998</v>
      </c>
      <c r="AN509">
        <v>17.745999999999999</v>
      </c>
      <c r="AO509">
        <v>33.091999999999999</v>
      </c>
      <c r="AP509">
        <v>31.190999999999999</v>
      </c>
      <c r="AQ509">
        <v>35.237000000000002</v>
      </c>
      <c r="AR509" s="2">
        <v>33.51</v>
      </c>
      <c r="AS509" s="2">
        <v>34.110999999999997</v>
      </c>
      <c r="AT509" s="2">
        <v>45.137999999999998</v>
      </c>
      <c r="AU509" s="2">
        <v>47.103999999999999</v>
      </c>
      <c r="AV509">
        <v>43.140999999999998</v>
      </c>
      <c r="AW509">
        <v>43.26</v>
      </c>
      <c r="AX509">
        <v>44.887999999999998</v>
      </c>
      <c r="AY509">
        <v>46.287999999999997</v>
      </c>
      <c r="AZ509">
        <v>47.853999999999999</v>
      </c>
      <c r="BA509">
        <v>2019</v>
      </c>
    </row>
    <row r="510" spans="1:53">
      <c r="A510" t="s">
        <v>105</v>
      </c>
      <c r="B510" t="s">
        <v>161</v>
      </c>
      <c r="C510" t="s">
        <v>144</v>
      </c>
      <c r="E510" t="s">
        <v>160</v>
      </c>
      <c r="F510" t="s">
        <v>152</v>
      </c>
      <c r="G510" t="s">
        <v>152</v>
      </c>
      <c r="H510" t="s">
        <v>152</v>
      </c>
      <c r="I510" t="s">
        <v>152</v>
      </c>
      <c r="J510" t="s">
        <v>152</v>
      </c>
      <c r="K510" t="s">
        <v>152</v>
      </c>
      <c r="L510" t="s">
        <v>152</v>
      </c>
      <c r="M510" t="s">
        <v>152</v>
      </c>
      <c r="N510" t="s">
        <v>152</v>
      </c>
      <c r="O510" t="s">
        <v>152</v>
      </c>
      <c r="P510" t="s">
        <v>152</v>
      </c>
      <c r="Q510">
        <v>33.212000000000003</v>
      </c>
      <c r="R510">
        <v>31.832000000000001</v>
      </c>
      <c r="S510">
        <v>26.2</v>
      </c>
      <c r="T510">
        <v>24.355</v>
      </c>
      <c r="U510">
        <v>27.962</v>
      </c>
      <c r="V510">
        <v>24.457000000000001</v>
      </c>
      <c r="W510">
        <v>22.213000000000001</v>
      </c>
      <c r="X510">
        <v>27.887</v>
      </c>
      <c r="Y510">
        <v>23.864999999999998</v>
      </c>
      <c r="Z510">
        <v>25.446000000000002</v>
      </c>
      <c r="AA510">
        <v>22.334</v>
      </c>
      <c r="AB510">
        <v>22.335999999999999</v>
      </c>
      <c r="AC510">
        <v>18.841999999999999</v>
      </c>
      <c r="AD510">
        <v>18.513999999999999</v>
      </c>
      <c r="AE510">
        <v>18.295000000000002</v>
      </c>
      <c r="AF510">
        <v>20.103999999999999</v>
      </c>
      <c r="AG510">
        <v>22.45</v>
      </c>
      <c r="AH510">
        <v>27.803000000000001</v>
      </c>
      <c r="AI510">
        <v>27.562000000000001</v>
      </c>
      <c r="AJ510">
        <v>28.334</v>
      </c>
      <c r="AK510">
        <v>25.129000000000001</v>
      </c>
      <c r="AL510">
        <v>24.454999999999998</v>
      </c>
      <c r="AM510">
        <v>22.908000000000001</v>
      </c>
      <c r="AN510">
        <v>23.670999999999999</v>
      </c>
      <c r="AO510">
        <v>41.542999999999999</v>
      </c>
      <c r="AP510">
        <v>36.822000000000003</v>
      </c>
      <c r="AQ510">
        <v>37.134999999999998</v>
      </c>
      <c r="AR510" s="2">
        <v>33.253999999999998</v>
      </c>
      <c r="AS510" s="2">
        <v>31.814</v>
      </c>
      <c r="AT510" s="2">
        <v>44.377000000000002</v>
      </c>
      <c r="AU510" s="2">
        <v>44.030999999999999</v>
      </c>
      <c r="AV510">
        <v>38.302999999999997</v>
      </c>
      <c r="AW510">
        <v>36.122999999999998</v>
      </c>
      <c r="AX510">
        <v>35.393999999999998</v>
      </c>
      <c r="AY510">
        <v>34.774999999999999</v>
      </c>
      <c r="AZ510">
        <v>34.265000000000001</v>
      </c>
      <c r="BA510">
        <v>2019</v>
      </c>
    </row>
    <row r="511" spans="1:53" hidden="1">
      <c r="A511" t="s">
        <v>105</v>
      </c>
      <c r="B511" t="s">
        <v>159</v>
      </c>
      <c r="C511" t="s">
        <v>150</v>
      </c>
      <c r="D511" t="s">
        <v>147</v>
      </c>
      <c r="E511" t="s">
        <v>149</v>
      </c>
      <c r="F511" t="s">
        <v>152</v>
      </c>
      <c r="G511" t="s">
        <v>152</v>
      </c>
      <c r="H511" t="s">
        <v>152</v>
      </c>
      <c r="I511" t="s">
        <v>152</v>
      </c>
      <c r="J511" t="s">
        <v>152</v>
      </c>
      <c r="K511" t="s">
        <v>152</v>
      </c>
      <c r="L511" t="s">
        <v>152</v>
      </c>
      <c r="M511" t="s">
        <v>152</v>
      </c>
      <c r="N511" t="s">
        <v>152</v>
      </c>
      <c r="O511" t="s">
        <v>152</v>
      </c>
      <c r="P511" t="s">
        <v>152</v>
      </c>
      <c r="Q511">
        <v>-0.63100000000000001</v>
      </c>
      <c r="R511">
        <v>-0.55100000000000005</v>
      </c>
      <c r="S511">
        <v>-0.89400000000000002</v>
      </c>
      <c r="T511">
        <v>-0.40600000000000003</v>
      </c>
      <c r="U511">
        <v>-0.72299999999999998</v>
      </c>
      <c r="V511">
        <v>-0.51900000000000002</v>
      </c>
      <c r="W511">
        <v>-0.16</v>
      </c>
      <c r="X511">
        <v>-2.2229999999999999</v>
      </c>
      <c r="Y511">
        <v>-0.191</v>
      </c>
      <c r="Z511">
        <v>-2.35</v>
      </c>
      <c r="AA511">
        <v>-1.2470000000000001</v>
      </c>
      <c r="AB511">
        <v>-1.3280000000000001</v>
      </c>
      <c r="AC511">
        <v>-0.51800000000000002</v>
      </c>
      <c r="AD511">
        <v>0.32600000000000001</v>
      </c>
      <c r="AE511">
        <v>0.80100000000000005</v>
      </c>
      <c r="AF511">
        <v>0.23599999999999999</v>
      </c>
      <c r="AG511">
        <v>0.14599999999999999</v>
      </c>
      <c r="AH511">
        <v>-2.5999999999999999E-2</v>
      </c>
      <c r="AI511">
        <v>-0.53500000000000003</v>
      </c>
      <c r="AJ511">
        <v>-1.708</v>
      </c>
      <c r="AK511">
        <v>-1.5109999999999999</v>
      </c>
      <c r="AL511">
        <v>-1.1779999999999999</v>
      </c>
      <c r="AM511">
        <v>-0.17599999999999999</v>
      </c>
      <c r="AN511">
        <v>0.83899999999999997</v>
      </c>
      <c r="AO511">
        <v>-5.1369999999999996</v>
      </c>
      <c r="AP511">
        <v>-1.099</v>
      </c>
      <c r="AQ511">
        <v>-1.139</v>
      </c>
      <c r="AR511" s="2">
        <v>6.3029999999999999</v>
      </c>
      <c r="AS511" s="2">
        <v>7.1390000000000002</v>
      </c>
      <c r="AT511" s="2">
        <v>-0.13800000000000001</v>
      </c>
      <c r="AU511" s="2">
        <v>-3.722</v>
      </c>
      <c r="AV511">
        <v>-4.5839999999999996</v>
      </c>
      <c r="AW511">
        <v>-4.8</v>
      </c>
      <c r="AX511">
        <v>-4.75</v>
      </c>
      <c r="AY511">
        <v>-5.01</v>
      </c>
      <c r="AZ511">
        <v>-5.1100000000000003</v>
      </c>
      <c r="BA511">
        <v>2019</v>
      </c>
    </row>
    <row r="512" spans="1:53" hidden="1">
      <c r="A512" t="s">
        <v>105</v>
      </c>
      <c r="B512" t="s">
        <v>159</v>
      </c>
      <c r="C512" t="s">
        <v>144</v>
      </c>
      <c r="E512" t="s">
        <v>158</v>
      </c>
      <c r="F512" t="s">
        <v>152</v>
      </c>
      <c r="G512" t="s">
        <v>152</v>
      </c>
      <c r="H512" t="s">
        <v>152</v>
      </c>
      <c r="I512" t="s">
        <v>152</v>
      </c>
      <c r="J512" t="s">
        <v>152</v>
      </c>
      <c r="K512" t="s">
        <v>152</v>
      </c>
      <c r="L512" t="s">
        <v>152</v>
      </c>
      <c r="M512" t="s">
        <v>152</v>
      </c>
      <c r="N512" t="s">
        <v>152</v>
      </c>
      <c r="O512" t="s">
        <v>152</v>
      </c>
      <c r="P512" t="s">
        <v>152</v>
      </c>
      <c r="Q512">
        <v>-2.8069999999999999</v>
      </c>
      <c r="R512">
        <v>-2.323</v>
      </c>
      <c r="S512">
        <v>-3.669</v>
      </c>
      <c r="T512">
        <v>-1.4930000000000001</v>
      </c>
      <c r="U512">
        <v>-2.5859999999999999</v>
      </c>
      <c r="V512">
        <v>-1.7769999999999999</v>
      </c>
      <c r="W512">
        <v>-0.50700000000000001</v>
      </c>
      <c r="X512">
        <v>-6.6459999999999999</v>
      </c>
      <c r="Y512">
        <v>-0.55200000000000005</v>
      </c>
      <c r="Z512">
        <v>-6.2759999999999998</v>
      </c>
      <c r="AA512">
        <v>-3.3260000000000001</v>
      </c>
      <c r="AB512">
        <v>-3.6339999999999999</v>
      </c>
      <c r="AC512">
        <v>-1.3480000000000001</v>
      </c>
      <c r="AD512">
        <v>0.8</v>
      </c>
      <c r="AE512">
        <v>1.857</v>
      </c>
      <c r="AF512">
        <v>0.48599999999999999</v>
      </c>
      <c r="AG512">
        <v>0.27600000000000002</v>
      </c>
      <c r="AH512">
        <v>-4.2999999999999997E-2</v>
      </c>
      <c r="AI512">
        <v>-0.84599999999999997</v>
      </c>
      <c r="AJ512">
        <v>-2.6280000000000001</v>
      </c>
      <c r="AK512">
        <v>-2.1920000000000002</v>
      </c>
      <c r="AL512">
        <v>-1.7</v>
      </c>
      <c r="AM512">
        <v>-0.246</v>
      </c>
      <c r="AN512">
        <v>1.119</v>
      </c>
      <c r="AO512">
        <v>-6.4489999999999998</v>
      </c>
      <c r="AP512">
        <v>-1.298</v>
      </c>
      <c r="AQ512">
        <v>-1.2</v>
      </c>
      <c r="AR512" s="2">
        <v>6.2549999999999999</v>
      </c>
      <c r="AS512" s="2">
        <v>6.6580000000000004</v>
      </c>
      <c r="AT512" s="2">
        <v>-0.13500000000000001</v>
      </c>
      <c r="AU512" s="2">
        <v>-3.4790000000000001</v>
      </c>
      <c r="AV512">
        <v>-4.07</v>
      </c>
      <c r="AW512">
        <v>-4.008</v>
      </c>
      <c r="AX512">
        <v>-3.746</v>
      </c>
      <c r="AY512">
        <v>-3.7639999999999998</v>
      </c>
      <c r="AZ512">
        <v>-3.6589999999999998</v>
      </c>
      <c r="BA512">
        <v>2019</v>
      </c>
    </row>
    <row r="513" spans="1:53" hidden="1">
      <c r="A513" t="s">
        <v>105</v>
      </c>
      <c r="B513" t="s">
        <v>157</v>
      </c>
      <c r="C513" t="s">
        <v>150</v>
      </c>
      <c r="D513" t="s">
        <v>147</v>
      </c>
      <c r="E513" t="s">
        <v>149</v>
      </c>
      <c r="F513" t="s">
        <v>152</v>
      </c>
      <c r="G513" t="s">
        <v>152</v>
      </c>
      <c r="H513" t="s">
        <v>152</v>
      </c>
      <c r="I513" t="s">
        <v>152</v>
      </c>
      <c r="J513" t="s">
        <v>152</v>
      </c>
      <c r="K513" t="s">
        <v>152</v>
      </c>
      <c r="L513" t="s">
        <v>152</v>
      </c>
      <c r="M513" t="s">
        <v>152</v>
      </c>
      <c r="N513" t="s">
        <v>152</v>
      </c>
      <c r="O513" t="s">
        <v>152</v>
      </c>
      <c r="P513" t="s">
        <v>152</v>
      </c>
      <c r="Q513">
        <v>-0.44700000000000001</v>
      </c>
      <c r="R513">
        <v>-0.34200000000000003</v>
      </c>
      <c r="S513">
        <v>-0.69799999999999995</v>
      </c>
      <c r="T513">
        <v>-0.23100000000000001</v>
      </c>
      <c r="U513">
        <v>-0.54</v>
      </c>
      <c r="V513">
        <v>-0.35799999999999998</v>
      </c>
      <c r="W513">
        <v>-1.4999999999999999E-2</v>
      </c>
      <c r="X513">
        <v>-2.0059999999999998</v>
      </c>
      <c r="Y513">
        <v>7.0999999999999994E-2</v>
      </c>
      <c r="Z513">
        <v>-2.0830000000000002</v>
      </c>
      <c r="AA513">
        <v>-0.96499999999999997</v>
      </c>
      <c r="AB513">
        <v>-1.01</v>
      </c>
      <c r="AC513">
        <v>-0.16500000000000001</v>
      </c>
      <c r="AD513">
        <v>0.70399999999999996</v>
      </c>
      <c r="AE513">
        <v>1.151</v>
      </c>
      <c r="AF513">
        <v>0.57399999999999995</v>
      </c>
      <c r="AG513">
        <v>0.47099999999999997</v>
      </c>
      <c r="AH513">
        <v>0.32200000000000001</v>
      </c>
      <c r="AI513">
        <v>-0.217</v>
      </c>
      <c r="AJ513">
        <v>-1.375</v>
      </c>
      <c r="AK513">
        <v>-1.113</v>
      </c>
      <c r="AL513">
        <v>-0.71499999999999997</v>
      </c>
      <c r="AM513">
        <v>0.379</v>
      </c>
      <c r="AN513">
        <v>1.4119999999999999</v>
      </c>
      <c r="AO513">
        <v>-4.4379999999999997</v>
      </c>
      <c r="AP513">
        <v>-0.191</v>
      </c>
      <c r="AQ513">
        <v>-0.72799999999999998</v>
      </c>
      <c r="AR513" s="2">
        <v>7.2249999999999996</v>
      </c>
      <c r="AS513" s="2">
        <v>8.11</v>
      </c>
      <c r="AT513" s="2">
        <v>0.75</v>
      </c>
      <c r="AU513" s="2">
        <v>-2.72</v>
      </c>
      <c r="AV513">
        <v>-3.5950000000000002</v>
      </c>
      <c r="AW513">
        <v>-3.7869999999999999</v>
      </c>
      <c r="AX513">
        <v>-3.722</v>
      </c>
      <c r="AY513">
        <v>-3.899</v>
      </c>
      <c r="AZ513">
        <v>-3.9</v>
      </c>
      <c r="BA513">
        <v>2019</v>
      </c>
    </row>
    <row r="514" spans="1:53" hidden="1">
      <c r="A514" t="s">
        <v>105</v>
      </c>
      <c r="B514" t="s">
        <v>157</v>
      </c>
      <c r="C514" t="s">
        <v>144</v>
      </c>
      <c r="E514" t="s">
        <v>156</v>
      </c>
      <c r="F514" t="s">
        <v>152</v>
      </c>
      <c r="G514" t="s">
        <v>152</v>
      </c>
      <c r="H514" t="s">
        <v>152</v>
      </c>
      <c r="I514" t="s">
        <v>152</v>
      </c>
      <c r="J514" t="s">
        <v>152</v>
      </c>
      <c r="K514" t="s">
        <v>152</v>
      </c>
      <c r="L514" t="s">
        <v>152</v>
      </c>
      <c r="M514" t="s">
        <v>152</v>
      </c>
      <c r="N514" t="s">
        <v>152</v>
      </c>
      <c r="O514" t="s">
        <v>152</v>
      </c>
      <c r="P514" t="s">
        <v>152</v>
      </c>
      <c r="Q514">
        <v>-1.9890000000000001</v>
      </c>
      <c r="R514">
        <v>-1.4419999999999999</v>
      </c>
      <c r="S514">
        <v>-2.863</v>
      </c>
      <c r="T514">
        <v>-0.84899999999999998</v>
      </c>
      <c r="U514">
        <v>-1.93</v>
      </c>
      <c r="V514">
        <v>-1.2250000000000001</v>
      </c>
      <c r="W514">
        <v>-4.7E-2</v>
      </c>
      <c r="X514">
        <v>-5.9989999999999997</v>
      </c>
      <c r="Y514">
        <v>0.20599999999999999</v>
      </c>
      <c r="Z514">
        <v>-5.5629999999999997</v>
      </c>
      <c r="AA514">
        <v>-2.5750000000000002</v>
      </c>
      <c r="AB514">
        <v>-2.762</v>
      </c>
      <c r="AC514">
        <v>-0.43</v>
      </c>
      <c r="AD514">
        <v>1.7250000000000001</v>
      </c>
      <c r="AE514">
        <v>2.6669999999999998</v>
      </c>
      <c r="AF514">
        <v>1.181</v>
      </c>
      <c r="AG514">
        <v>0.89100000000000001</v>
      </c>
      <c r="AH514">
        <v>0.53800000000000003</v>
      </c>
      <c r="AI514">
        <v>-0.34300000000000003</v>
      </c>
      <c r="AJ514">
        <v>-2.1150000000000002</v>
      </c>
      <c r="AK514">
        <v>-1.615</v>
      </c>
      <c r="AL514">
        <v>-1.0309999999999999</v>
      </c>
      <c r="AM514">
        <v>0.52900000000000003</v>
      </c>
      <c r="AN514">
        <v>1.8839999999999999</v>
      </c>
      <c r="AO514">
        <v>-5.5709999999999997</v>
      </c>
      <c r="AP514">
        <v>-0.22600000000000001</v>
      </c>
      <c r="AQ514">
        <v>-0.76800000000000002</v>
      </c>
      <c r="AR514" s="2">
        <v>7.1689999999999996</v>
      </c>
      <c r="AS514" s="2">
        <v>7.5640000000000001</v>
      </c>
      <c r="AT514" s="2">
        <v>0.73799999999999999</v>
      </c>
      <c r="AU514" s="2">
        <v>-2.5430000000000001</v>
      </c>
      <c r="AV514">
        <v>-3.1920000000000002</v>
      </c>
      <c r="AW514">
        <v>-3.1619999999999999</v>
      </c>
      <c r="AX514">
        <v>-2.9350000000000001</v>
      </c>
      <c r="AY514">
        <v>-2.9289999999999998</v>
      </c>
      <c r="AZ514">
        <v>-2.7930000000000001</v>
      </c>
      <c r="BA514">
        <v>2019</v>
      </c>
    </row>
    <row r="515" spans="1:53" hidden="1">
      <c r="A515" t="s">
        <v>105</v>
      </c>
      <c r="B515" t="s">
        <v>155</v>
      </c>
      <c r="C515" t="s">
        <v>150</v>
      </c>
      <c r="D515" t="s">
        <v>147</v>
      </c>
    </row>
    <row r="516" spans="1:53" hidden="1">
      <c r="A516" t="s">
        <v>105</v>
      </c>
      <c r="B516" t="s">
        <v>155</v>
      </c>
      <c r="C516" t="s">
        <v>144</v>
      </c>
    </row>
    <row r="517" spans="1:53" hidden="1">
      <c r="A517" t="s">
        <v>105</v>
      </c>
      <c r="B517" t="s">
        <v>154</v>
      </c>
      <c r="C517" t="s">
        <v>150</v>
      </c>
      <c r="D517" t="s">
        <v>147</v>
      </c>
      <c r="E517" t="s">
        <v>149</v>
      </c>
      <c r="F517" t="s">
        <v>152</v>
      </c>
      <c r="G517" t="s">
        <v>152</v>
      </c>
      <c r="H517" t="s">
        <v>152</v>
      </c>
      <c r="I517" t="s">
        <v>152</v>
      </c>
      <c r="J517" t="s">
        <v>152</v>
      </c>
      <c r="K517" t="s">
        <v>152</v>
      </c>
      <c r="L517" t="s">
        <v>152</v>
      </c>
      <c r="M517" t="s">
        <v>152</v>
      </c>
      <c r="N517" t="s">
        <v>152</v>
      </c>
      <c r="O517" t="s">
        <v>152</v>
      </c>
      <c r="P517" t="s">
        <v>152</v>
      </c>
      <c r="Q517">
        <v>3.577</v>
      </c>
      <c r="R517">
        <v>4.9870000000000001</v>
      </c>
      <c r="S517">
        <v>4.9420000000000002</v>
      </c>
      <c r="T517">
        <v>5.8760000000000003</v>
      </c>
      <c r="U517">
        <v>6.726</v>
      </c>
      <c r="V517">
        <v>6.7329999999999997</v>
      </c>
      <c r="W517">
        <v>7.2519999999999998</v>
      </c>
      <c r="X517">
        <v>9.3810000000000002</v>
      </c>
      <c r="Y517">
        <v>10.592000000000001</v>
      </c>
      <c r="Z517">
        <v>13.519</v>
      </c>
      <c r="AA517">
        <v>13.881</v>
      </c>
      <c r="AB517">
        <v>14.185</v>
      </c>
      <c r="AC517">
        <v>14.702999999999999</v>
      </c>
      <c r="AD517">
        <v>12.409000000000001</v>
      </c>
      <c r="AE517">
        <v>11.337</v>
      </c>
      <c r="AF517">
        <v>10.773</v>
      </c>
      <c r="AG517">
        <v>10.305</v>
      </c>
      <c r="AH517">
        <v>12.699</v>
      </c>
      <c r="AI517">
        <v>13.363</v>
      </c>
      <c r="AJ517">
        <v>13.144</v>
      </c>
      <c r="AK517">
        <v>14.676</v>
      </c>
      <c r="AL517">
        <v>13.356999999999999</v>
      </c>
      <c r="AM517">
        <v>13.356999999999999</v>
      </c>
      <c r="AN517">
        <v>15.074999999999999</v>
      </c>
      <c r="AO517">
        <v>29.923999999999999</v>
      </c>
      <c r="AP517">
        <v>36.929000000000002</v>
      </c>
      <c r="AQ517">
        <v>49.106999999999999</v>
      </c>
      <c r="AR517" s="2">
        <v>48.502000000000002</v>
      </c>
      <c r="AS517" s="2">
        <v>48.548999999999999</v>
      </c>
      <c r="AT517" s="2">
        <v>49.500999999999998</v>
      </c>
      <c r="AU517" s="2">
        <v>49.289000000000001</v>
      </c>
      <c r="AV517">
        <v>55.064999999999998</v>
      </c>
      <c r="AW517">
        <v>60.082999999999998</v>
      </c>
      <c r="AX517">
        <v>66.049000000000007</v>
      </c>
      <c r="AY517">
        <v>72.372</v>
      </c>
      <c r="AZ517">
        <v>77.787000000000006</v>
      </c>
      <c r="BA517">
        <v>2019</v>
      </c>
    </row>
    <row r="518" spans="1:53" hidden="1">
      <c r="A518" t="s">
        <v>105</v>
      </c>
      <c r="B518" t="s">
        <v>154</v>
      </c>
      <c r="C518" t="s">
        <v>144</v>
      </c>
      <c r="E518" t="s">
        <v>153</v>
      </c>
      <c r="F518" t="s">
        <v>152</v>
      </c>
      <c r="G518" t="s">
        <v>152</v>
      </c>
      <c r="H518" t="s">
        <v>152</v>
      </c>
      <c r="I518" t="s">
        <v>152</v>
      </c>
      <c r="J518" t="s">
        <v>152</v>
      </c>
      <c r="K518" t="s">
        <v>152</v>
      </c>
      <c r="L518" t="s">
        <v>152</v>
      </c>
      <c r="M518" t="s">
        <v>152</v>
      </c>
      <c r="N518" t="s">
        <v>152</v>
      </c>
      <c r="O518" t="s">
        <v>152</v>
      </c>
      <c r="P518" t="s">
        <v>152</v>
      </c>
      <c r="Q518">
        <v>15.907999999999999</v>
      </c>
      <c r="R518">
        <v>21.036000000000001</v>
      </c>
      <c r="S518">
        <v>20.274000000000001</v>
      </c>
      <c r="T518">
        <v>21.599</v>
      </c>
      <c r="U518">
        <v>24.062000000000001</v>
      </c>
      <c r="V518">
        <v>23.058</v>
      </c>
      <c r="W518">
        <v>22.943000000000001</v>
      </c>
      <c r="X518">
        <v>28.045999999999999</v>
      </c>
      <c r="Y518">
        <v>30.619</v>
      </c>
      <c r="Z518">
        <v>36.107999999999997</v>
      </c>
      <c r="AA518">
        <v>37.036000000000001</v>
      </c>
      <c r="AB518">
        <v>38.805999999999997</v>
      </c>
      <c r="AC518">
        <v>38.264000000000003</v>
      </c>
      <c r="AD518">
        <v>30.411999999999999</v>
      </c>
      <c r="AE518">
        <v>26.274000000000001</v>
      </c>
      <c r="AF518">
        <v>22.161000000000001</v>
      </c>
      <c r="AG518">
        <v>19.481000000000002</v>
      </c>
      <c r="AH518">
        <v>21.213000000000001</v>
      </c>
      <c r="AI518">
        <v>21.123999999999999</v>
      </c>
      <c r="AJ518">
        <v>20.222999999999999</v>
      </c>
      <c r="AK518">
        <v>21.298999999999999</v>
      </c>
      <c r="AL518">
        <v>19.28</v>
      </c>
      <c r="AM518">
        <v>18.63</v>
      </c>
      <c r="AN518">
        <v>20.106999999999999</v>
      </c>
      <c r="AO518">
        <v>37.566000000000003</v>
      </c>
      <c r="AP518">
        <v>43.595999999999997</v>
      </c>
      <c r="AQ518">
        <v>51.753</v>
      </c>
      <c r="AR518" s="2">
        <v>48.131</v>
      </c>
      <c r="AS518" s="2">
        <v>45.28</v>
      </c>
      <c r="AT518" s="2">
        <v>48.667999999999999</v>
      </c>
      <c r="AU518" s="2">
        <v>46.073999999999998</v>
      </c>
      <c r="AV518">
        <v>48.889000000000003</v>
      </c>
      <c r="AW518">
        <v>50.17</v>
      </c>
      <c r="AX518">
        <v>52.079000000000001</v>
      </c>
      <c r="AY518">
        <v>54.372</v>
      </c>
      <c r="AZ518">
        <v>55.697000000000003</v>
      </c>
      <c r="BA518">
        <v>2019</v>
      </c>
    </row>
    <row r="519" spans="1:53" hidden="1">
      <c r="A519" t="s">
        <v>105</v>
      </c>
      <c r="B519" t="s">
        <v>151</v>
      </c>
      <c r="C519" t="s">
        <v>150</v>
      </c>
      <c r="D519" t="s">
        <v>147</v>
      </c>
      <c r="E519" t="s">
        <v>149</v>
      </c>
      <c r="F519">
        <v>8.2759999999999998</v>
      </c>
      <c r="G519">
        <v>9.9930000000000003</v>
      </c>
      <c r="H519">
        <v>11.016</v>
      </c>
      <c r="I519">
        <v>11.664999999999999</v>
      </c>
      <c r="J519">
        <v>14.337</v>
      </c>
      <c r="K519">
        <v>13.981</v>
      </c>
      <c r="L519">
        <v>13.545</v>
      </c>
      <c r="M519">
        <v>15.32</v>
      </c>
      <c r="N519">
        <v>16.536000000000001</v>
      </c>
      <c r="O519">
        <v>17.872</v>
      </c>
      <c r="P519">
        <v>19.768999999999998</v>
      </c>
      <c r="Q519">
        <v>22.484999999999999</v>
      </c>
      <c r="R519">
        <v>23.709</v>
      </c>
      <c r="S519">
        <v>24.376000000000001</v>
      </c>
      <c r="T519">
        <v>27.204000000000001</v>
      </c>
      <c r="U519">
        <v>27.952999999999999</v>
      </c>
      <c r="V519">
        <v>29.2</v>
      </c>
      <c r="W519">
        <v>31.606000000000002</v>
      </c>
      <c r="X519">
        <v>33.447000000000003</v>
      </c>
      <c r="Y519">
        <v>34.593000000000004</v>
      </c>
      <c r="Z519">
        <v>37.441000000000003</v>
      </c>
      <c r="AA519">
        <v>37.479999999999997</v>
      </c>
      <c r="AB519">
        <v>36.552999999999997</v>
      </c>
      <c r="AC519">
        <v>38.424999999999997</v>
      </c>
      <c r="AD519">
        <v>40.802999999999997</v>
      </c>
      <c r="AE519">
        <v>43.148000000000003</v>
      </c>
      <c r="AF519">
        <v>48.613</v>
      </c>
      <c r="AG519">
        <v>52.898000000000003</v>
      </c>
      <c r="AH519">
        <v>59.863</v>
      </c>
      <c r="AI519">
        <v>63.256999999999998</v>
      </c>
      <c r="AJ519">
        <v>64.995999999999995</v>
      </c>
      <c r="AK519">
        <v>68.905000000000001</v>
      </c>
      <c r="AL519">
        <v>69.278000000000006</v>
      </c>
      <c r="AM519">
        <v>71.691999999999993</v>
      </c>
      <c r="AN519">
        <v>74.97</v>
      </c>
      <c r="AO519">
        <v>79.656999999999996</v>
      </c>
      <c r="AP519">
        <v>84.706999999999994</v>
      </c>
      <c r="AQ519">
        <v>94.887</v>
      </c>
      <c r="AR519" s="2">
        <v>100.771</v>
      </c>
      <c r="AS519" s="2">
        <v>107.22</v>
      </c>
      <c r="AT519" s="2">
        <v>101.71299999999999</v>
      </c>
      <c r="AU519" s="2">
        <v>106.979</v>
      </c>
      <c r="AV519">
        <v>112.63200000000001</v>
      </c>
      <c r="AW519">
        <v>119.758</v>
      </c>
      <c r="AX519">
        <v>126.824</v>
      </c>
      <c r="AY519">
        <v>133.10599999999999</v>
      </c>
      <c r="AZ519">
        <v>139.661</v>
      </c>
      <c r="BA519">
        <v>2019</v>
      </c>
    </row>
    <row r="520" spans="1:53" hidden="1">
      <c r="A520" t="s">
        <v>105</v>
      </c>
      <c r="B520" t="s">
        <v>145</v>
      </c>
      <c r="C520" t="s">
        <v>148</v>
      </c>
      <c r="D520" t="s">
        <v>147</v>
      </c>
      <c r="E520" t="s">
        <v>146</v>
      </c>
      <c r="F520">
        <v>1E-3</v>
      </c>
      <c r="G520">
        <v>1.4E-2</v>
      </c>
      <c r="H520">
        <v>1.2E-2</v>
      </c>
      <c r="I520">
        <v>8.9999999999999993E-3</v>
      </c>
      <c r="J520">
        <v>2.1999999999999999E-2</v>
      </c>
      <c r="K520">
        <v>1E-3</v>
      </c>
      <c r="L520">
        <v>6.0000000000000001E-3</v>
      </c>
      <c r="M520">
        <v>1.2999999999999999E-2</v>
      </c>
      <c r="N520">
        <v>3.0000000000000001E-3</v>
      </c>
      <c r="O520">
        <v>1.2E-2</v>
      </c>
      <c r="P520">
        <v>5.0000000000000001E-3</v>
      </c>
      <c r="Q520">
        <v>-5.0000000000000001E-3</v>
      </c>
      <c r="R520">
        <v>-5.0000000000000001E-3</v>
      </c>
      <c r="S520">
        <v>-3.0000000000000001E-3</v>
      </c>
      <c r="T520">
        <v>-8.0000000000000002E-3</v>
      </c>
      <c r="U520">
        <v>-5.0000000000000001E-3</v>
      </c>
      <c r="V520">
        <v>-3.0000000000000001E-3</v>
      </c>
      <c r="W520">
        <v>-2E-3</v>
      </c>
      <c r="X520">
        <v>6.0000000000000001E-3</v>
      </c>
      <c r="Y520">
        <v>-1.9E-2</v>
      </c>
      <c r="Z520">
        <v>3.0000000000000001E-3</v>
      </c>
      <c r="AA520">
        <v>-4.0000000000000001E-3</v>
      </c>
      <c r="AB520">
        <v>-1.6E-2</v>
      </c>
      <c r="AC520">
        <v>-2.5000000000000001E-2</v>
      </c>
      <c r="AD520">
        <v>-0.01</v>
      </c>
      <c r="AE520">
        <v>-3.5999999999999997E-2</v>
      </c>
      <c r="AF520">
        <v>-2.5999999999999999E-2</v>
      </c>
      <c r="AG520">
        <v>-3.4000000000000002E-2</v>
      </c>
      <c r="AH520">
        <v>-6.2E-2</v>
      </c>
      <c r="AI520">
        <v>-4.8000000000000001E-2</v>
      </c>
      <c r="AJ520">
        <v>-0.04</v>
      </c>
      <c r="AK520">
        <v>-5.8999999999999997E-2</v>
      </c>
      <c r="AL520">
        <v>-0.05</v>
      </c>
      <c r="AM520">
        <v>-2.5999999999999999E-2</v>
      </c>
      <c r="AN520">
        <v>0.06</v>
      </c>
      <c r="AO520">
        <v>2E-3</v>
      </c>
      <c r="AP520">
        <v>2.5999999999999999E-2</v>
      </c>
      <c r="AQ520">
        <v>-3.9E-2</v>
      </c>
      <c r="AR520" s="2">
        <v>0.113</v>
      </c>
      <c r="AS520" s="2">
        <v>0.14899999999999999</v>
      </c>
      <c r="AT520" s="2">
        <v>0.03</v>
      </c>
      <c r="AU520" s="2">
        <v>-6.9000000000000006E-2</v>
      </c>
      <c r="AV520">
        <v>-8.5000000000000006E-2</v>
      </c>
      <c r="AW520">
        <v>-6.4000000000000001E-2</v>
      </c>
      <c r="AX520">
        <v>-5.2999999999999999E-2</v>
      </c>
      <c r="AY520">
        <v>-4.4999999999999998E-2</v>
      </c>
      <c r="AZ520">
        <v>-5.3999999999999999E-2</v>
      </c>
      <c r="BA520">
        <v>2019</v>
      </c>
    </row>
    <row r="521" spans="1:53" hidden="1">
      <c r="A521" t="s">
        <v>105</v>
      </c>
      <c r="B521" t="s">
        <v>145</v>
      </c>
      <c r="C521" t="s">
        <v>144</v>
      </c>
      <c r="E521" t="s">
        <v>143</v>
      </c>
      <c r="F521">
        <v>0.95499999999999996</v>
      </c>
      <c r="G521">
        <v>12.34</v>
      </c>
      <c r="H521">
        <v>10.34</v>
      </c>
      <c r="I521">
        <v>7.984</v>
      </c>
      <c r="J521">
        <v>15.127000000000001</v>
      </c>
      <c r="K521">
        <v>1.0620000000000001</v>
      </c>
      <c r="L521">
        <v>4.7560000000000002</v>
      </c>
      <c r="M521">
        <v>9.51</v>
      </c>
      <c r="N521">
        <v>1.6970000000000001</v>
      </c>
      <c r="O521">
        <v>7.6050000000000004</v>
      </c>
      <c r="P521">
        <v>2.742</v>
      </c>
      <c r="Q521">
        <v>-2.7280000000000002</v>
      </c>
      <c r="R521">
        <v>-2.5619999999999998</v>
      </c>
      <c r="S521">
        <v>-1.268</v>
      </c>
      <c r="T521">
        <v>-3.4780000000000002</v>
      </c>
      <c r="U521">
        <v>-2.153</v>
      </c>
      <c r="V521">
        <v>-1.075</v>
      </c>
      <c r="W521">
        <v>-0.89900000000000002</v>
      </c>
      <c r="X521">
        <v>2.38</v>
      </c>
      <c r="Y521">
        <v>-6.9189999999999996</v>
      </c>
      <c r="Z521">
        <v>1.071</v>
      </c>
      <c r="AA521">
        <v>-1.361</v>
      </c>
      <c r="AB521">
        <v>-6.0759999999999996</v>
      </c>
      <c r="AC521">
        <v>-8.0579999999999998</v>
      </c>
      <c r="AD521">
        <v>-2.78</v>
      </c>
      <c r="AE521">
        <v>-9.1530000000000005</v>
      </c>
      <c r="AF521">
        <v>-6.0540000000000003</v>
      </c>
      <c r="AG521">
        <v>-6.6059999999999999</v>
      </c>
      <c r="AH521">
        <v>-10.676</v>
      </c>
      <c r="AI521">
        <v>-8.1780000000000008</v>
      </c>
      <c r="AJ521">
        <v>-6.1950000000000003</v>
      </c>
      <c r="AK521">
        <v>-8.0510000000000002</v>
      </c>
      <c r="AL521">
        <v>-6.76</v>
      </c>
      <c r="AM521">
        <v>-3.4769999999999999</v>
      </c>
      <c r="AN521">
        <v>7.7690000000000001</v>
      </c>
      <c r="AO521">
        <v>0.32100000000000001</v>
      </c>
      <c r="AP521">
        <v>3.3719999999999999</v>
      </c>
      <c r="AQ521">
        <v>-4.4359999999999999</v>
      </c>
      <c r="AR521" s="2">
        <v>12.19</v>
      </c>
      <c r="AS521" s="2">
        <v>16.018999999999998</v>
      </c>
      <c r="AT521" s="2">
        <v>3.2549999999999999</v>
      </c>
      <c r="AU521" s="2">
        <v>-6.8940000000000001</v>
      </c>
      <c r="AV521">
        <v>-7.9790000000000001</v>
      </c>
      <c r="AW521">
        <v>-5.6779999999999999</v>
      </c>
      <c r="AX521">
        <v>-4.423</v>
      </c>
      <c r="AY521">
        <v>-3.5920000000000001</v>
      </c>
      <c r="AZ521">
        <v>-4.0830000000000002</v>
      </c>
      <c r="BA521">
        <v>2018</v>
      </c>
    </row>
    <row r="523" spans="1:53">
      <c r="A523" t="s">
        <v>142</v>
      </c>
    </row>
  </sheetData>
  <autoFilter ref="A1:BA521" xr:uid="{AF29ABE4-B3E6-2341-87D1-8D76E127B330}">
    <filterColumn colId="1">
      <filters>
        <filter val="General government total expenditure"/>
      </filters>
    </filterColumn>
    <filterColumn colId="2">
      <filters>
        <filter val="Percent of GDP"/>
      </filters>
    </filterColumn>
  </autoFilter>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DA8A-49D6-914C-8755-696D033696E5}">
  <sheetPr filterMode="1">
    <tabColor theme="1" tint="0.499984740745262"/>
  </sheetPr>
  <dimension ref="A1:AA556"/>
  <sheetViews>
    <sheetView workbookViewId="0">
      <selection activeCell="AA556" sqref="AA556"/>
    </sheetView>
  </sheetViews>
  <sheetFormatPr defaultColWidth="8.875" defaultRowHeight="15"/>
  <cols>
    <col min="1" max="1" width="17.875" style="54" customWidth="1"/>
    <col min="2" max="2" width="20" style="54" customWidth="1"/>
    <col min="3" max="3" width="23.375" style="54" customWidth="1"/>
    <col min="4" max="4" width="8.875" style="54"/>
    <col min="5" max="13" width="0" style="54" hidden="1" customWidth="1"/>
    <col min="14" max="16" width="24" style="54" customWidth="1"/>
    <col min="17" max="16384" width="8.875" style="54"/>
  </cols>
  <sheetData>
    <row r="1" spans="1:19">
      <c r="A1" s="54" t="s">
        <v>281</v>
      </c>
      <c r="B1" s="55" t="s">
        <v>282</v>
      </c>
      <c r="C1" s="54" t="s">
        <v>283</v>
      </c>
      <c r="D1" s="55" t="s">
        <v>284</v>
      </c>
      <c r="E1" s="54" t="s">
        <v>285</v>
      </c>
      <c r="F1" s="54" t="s">
        <v>286</v>
      </c>
      <c r="G1" s="54" t="s">
        <v>287</v>
      </c>
      <c r="H1" s="54" t="s">
        <v>288</v>
      </c>
      <c r="I1" s="54" t="s">
        <v>289</v>
      </c>
      <c r="J1" s="54" t="s">
        <v>290</v>
      </c>
      <c r="K1" s="54" t="s">
        <v>291</v>
      </c>
      <c r="L1" s="54" t="s">
        <v>292</v>
      </c>
      <c r="M1" s="54" t="s">
        <v>293</v>
      </c>
      <c r="N1" s="54" t="s">
        <v>294</v>
      </c>
      <c r="O1" s="54" t="s">
        <v>295</v>
      </c>
      <c r="P1" s="54" t="s">
        <v>296</v>
      </c>
      <c r="Q1" s="54" t="str">
        <f>N1</f>
        <v>2018 [YR2018]</v>
      </c>
      <c r="R1" s="54" t="str">
        <f t="shared" ref="R1:S1" si="0">O1</f>
        <v>2019 [YR2019]</v>
      </c>
      <c r="S1" s="54" t="str">
        <f t="shared" si="0"/>
        <v>2020 [YR2020]</v>
      </c>
    </row>
    <row r="2" spans="1:19" hidden="1">
      <c r="A2" s="54" t="s">
        <v>827</v>
      </c>
      <c r="B2" s="55" t="s">
        <v>826</v>
      </c>
      <c r="C2" s="54" t="s">
        <v>825</v>
      </c>
      <c r="D2" s="55" t="s">
        <v>824</v>
      </c>
      <c r="E2" s="54" t="s">
        <v>299</v>
      </c>
      <c r="F2" s="54" t="s">
        <v>299</v>
      </c>
      <c r="G2" s="54">
        <v>849420078100</v>
      </c>
      <c r="H2" s="54">
        <v>1030414200400</v>
      </c>
      <c r="I2" s="54">
        <v>1142783046500</v>
      </c>
      <c r="J2" s="54">
        <v>1176333342300</v>
      </c>
      <c r="K2" s="54">
        <v>1233810567500</v>
      </c>
      <c r="L2" s="54">
        <v>1235103461500</v>
      </c>
      <c r="M2" s="54">
        <v>1302376236700</v>
      </c>
      <c r="N2" s="54">
        <v>1341487780600</v>
      </c>
      <c r="O2" s="54">
        <v>1492958477300</v>
      </c>
      <c r="P2" s="54">
        <v>1561802328800</v>
      </c>
      <c r="Q2" s="54">
        <f>N2/1000000</f>
        <v>1341487.7805999999</v>
      </c>
      <c r="R2" s="54">
        <f t="shared" ref="R2:S17" si="1">O2/1000000</f>
        <v>1492958.4772999999</v>
      </c>
      <c r="S2" s="54">
        <f t="shared" si="1"/>
        <v>1561802.3288</v>
      </c>
    </row>
    <row r="3" spans="1:19" hidden="1">
      <c r="A3" s="54" t="s">
        <v>827</v>
      </c>
      <c r="B3" s="55" t="s">
        <v>826</v>
      </c>
      <c r="C3" s="54" t="s">
        <v>823</v>
      </c>
      <c r="D3" s="55" t="s">
        <v>822</v>
      </c>
      <c r="E3" s="54">
        <v>16213230000</v>
      </c>
      <c r="F3" s="54">
        <v>516269720000</v>
      </c>
      <c r="G3" s="54">
        <v>1300960940000</v>
      </c>
      <c r="H3" s="54">
        <v>1322883480000</v>
      </c>
      <c r="I3" s="54">
        <v>1373333910000</v>
      </c>
      <c r="J3" s="54">
        <v>1408096790000</v>
      </c>
      <c r="K3" s="54">
        <v>1451306570000</v>
      </c>
      <c r="L3" s="54">
        <v>1496392960000</v>
      </c>
      <c r="M3" s="54">
        <v>1554431350000</v>
      </c>
      <c r="N3" s="54">
        <v>1634739770000</v>
      </c>
      <c r="O3" s="54">
        <v>1669585100000</v>
      </c>
      <c r="P3" s="54">
        <v>1590353473600</v>
      </c>
      <c r="Q3" s="54">
        <f t="shared" ref="Q3:Q66" si="2">N3/1000000</f>
        <v>1634739.77</v>
      </c>
      <c r="R3" s="54">
        <f t="shared" si="1"/>
        <v>1669585.1</v>
      </c>
      <c r="S3" s="54">
        <f t="shared" si="1"/>
        <v>1590353.4735999999</v>
      </c>
    </row>
    <row r="4" spans="1:19" hidden="1">
      <c r="A4" s="54" t="s">
        <v>827</v>
      </c>
      <c r="B4" s="55" t="s">
        <v>826</v>
      </c>
      <c r="C4" s="54" t="s">
        <v>821</v>
      </c>
      <c r="D4" s="55" t="s">
        <v>820</v>
      </c>
      <c r="E4" s="54">
        <v>535485002600</v>
      </c>
      <c r="F4" s="54">
        <v>3919558400000</v>
      </c>
      <c r="G4" s="54">
        <v>14439477000000</v>
      </c>
      <c r="H4" s="54">
        <v>16004319000000</v>
      </c>
      <c r="I4" s="54">
        <v>16318168000000</v>
      </c>
      <c r="J4" s="54">
        <v>16830890000000</v>
      </c>
      <c r="K4" s="54">
        <v>16278502000000</v>
      </c>
      <c r="L4" s="54">
        <v>17343886000000</v>
      </c>
      <c r="M4" s="54">
        <v>18594522000000</v>
      </c>
      <c r="N4" s="54">
        <v>19880067000000</v>
      </c>
      <c r="O4" s="54">
        <v>19999860000000</v>
      </c>
      <c r="P4" s="54">
        <v>18010536000000</v>
      </c>
      <c r="Q4" s="54">
        <f t="shared" si="2"/>
        <v>19880067</v>
      </c>
      <c r="R4" s="54">
        <f t="shared" si="1"/>
        <v>19999860</v>
      </c>
      <c r="S4" s="54">
        <f t="shared" si="1"/>
        <v>18010536</v>
      </c>
    </row>
    <row r="5" spans="1:19" hidden="1">
      <c r="A5" s="54" t="s">
        <v>827</v>
      </c>
      <c r="B5" s="55" t="s">
        <v>826</v>
      </c>
      <c r="C5" s="54" t="s">
        <v>819</v>
      </c>
      <c r="D5" s="55" t="s">
        <v>818</v>
      </c>
      <c r="E5" s="54" t="s">
        <v>299</v>
      </c>
      <c r="F5" s="54" t="s">
        <v>299</v>
      </c>
      <c r="G5" s="54" t="s">
        <v>299</v>
      </c>
      <c r="H5" s="54" t="s">
        <v>299</v>
      </c>
      <c r="I5" s="54" t="s">
        <v>299</v>
      </c>
      <c r="J5" s="54" t="s">
        <v>299</v>
      </c>
      <c r="K5" s="54" t="s">
        <v>299</v>
      </c>
      <c r="L5" s="54" t="s">
        <v>299</v>
      </c>
      <c r="M5" s="54" t="s">
        <v>299</v>
      </c>
      <c r="N5" s="54" t="s">
        <v>299</v>
      </c>
      <c r="O5" s="54" t="s">
        <v>299</v>
      </c>
      <c r="P5" s="54" t="s">
        <v>299</v>
      </c>
      <c r="Q5" s="54" t="e">
        <f t="shared" si="2"/>
        <v>#VALUE!</v>
      </c>
      <c r="R5" s="54" t="e">
        <f t="shared" si="1"/>
        <v>#VALUE!</v>
      </c>
      <c r="S5" s="54" t="e">
        <f t="shared" si="1"/>
        <v>#VALUE!</v>
      </c>
    </row>
    <row r="6" spans="1:19" hidden="1">
      <c r="A6" s="54" t="s">
        <v>827</v>
      </c>
      <c r="B6" s="55" t="s">
        <v>826</v>
      </c>
      <c r="C6" s="54" t="s">
        <v>817</v>
      </c>
      <c r="D6" s="55" t="s">
        <v>816</v>
      </c>
      <c r="E6" s="54" t="s">
        <v>299</v>
      </c>
      <c r="F6" s="54" t="s">
        <v>299</v>
      </c>
      <c r="G6" s="54" t="s">
        <v>299</v>
      </c>
      <c r="H6" s="54" t="s">
        <v>299</v>
      </c>
      <c r="I6" s="54" t="s">
        <v>299</v>
      </c>
      <c r="J6" s="54" t="s">
        <v>299</v>
      </c>
      <c r="K6" s="54" t="s">
        <v>299</v>
      </c>
      <c r="L6" s="54" t="s">
        <v>299</v>
      </c>
      <c r="M6" s="54" t="s">
        <v>299</v>
      </c>
      <c r="N6" s="54" t="s">
        <v>299</v>
      </c>
      <c r="O6" s="54" t="s">
        <v>299</v>
      </c>
      <c r="P6" s="54" t="s">
        <v>299</v>
      </c>
      <c r="Q6" s="54" t="e">
        <f t="shared" si="2"/>
        <v>#VALUE!</v>
      </c>
      <c r="R6" s="54" t="e">
        <f t="shared" si="1"/>
        <v>#VALUE!</v>
      </c>
      <c r="S6" s="54" t="e">
        <f t="shared" si="1"/>
        <v>#VALUE!</v>
      </c>
    </row>
    <row r="7" spans="1:19" hidden="1">
      <c r="A7" s="54" t="s">
        <v>827</v>
      </c>
      <c r="B7" s="55" t="s">
        <v>826</v>
      </c>
      <c r="C7" s="54" t="s">
        <v>815</v>
      </c>
      <c r="D7" s="55" t="s">
        <v>814</v>
      </c>
      <c r="E7" s="54">
        <v>300</v>
      </c>
      <c r="F7" s="54">
        <v>74789350900</v>
      </c>
      <c r="G7" s="54">
        <v>9590025881900</v>
      </c>
      <c r="H7" s="54">
        <v>11230006316400</v>
      </c>
      <c r="I7" s="54">
        <v>12239466901900</v>
      </c>
      <c r="J7" s="54">
        <v>13453892400600</v>
      </c>
      <c r="K7" s="54">
        <v>13241027555600</v>
      </c>
      <c r="L7" s="54">
        <v>15686493400300</v>
      </c>
      <c r="M7" s="54">
        <v>19016994383000</v>
      </c>
      <c r="N7" s="54">
        <v>23647996403200</v>
      </c>
      <c r="O7" s="54">
        <v>29879558000000</v>
      </c>
      <c r="P7" s="54">
        <v>30909075668800</v>
      </c>
      <c r="Q7" s="54">
        <f t="shared" si="2"/>
        <v>23647996.403200001</v>
      </c>
      <c r="R7" s="54">
        <f t="shared" si="1"/>
        <v>29879558</v>
      </c>
      <c r="S7" s="54">
        <f t="shared" si="1"/>
        <v>30909075.6688</v>
      </c>
    </row>
    <row r="8" spans="1:19" hidden="1">
      <c r="A8" s="54" t="s">
        <v>827</v>
      </c>
      <c r="B8" s="55" t="s">
        <v>826</v>
      </c>
      <c r="C8" s="54" t="s">
        <v>813</v>
      </c>
      <c r="D8" s="55" t="s">
        <v>812</v>
      </c>
      <c r="E8" s="54">
        <v>1118190000</v>
      </c>
      <c r="F8" s="54">
        <v>2110998999.9999998</v>
      </c>
      <c r="G8" s="54">
        <v>2976944200</v>
      </c>
      <c r="H8" s="54">
        <v>3132868900</v>
      </c>
      <c r="I8" s="54">
        <v>3085527900</v>
      </c>
      <c r="J8" s="54">
        <v>3210241900</v>
      </c>
      <c r="K8" s="54">
        <v>3381692100</v>
      </c>
      <c r="L8" s="54">
        <v>3616604100</v>
      </c>
      <c r="M8" s="54">
        <v>3750915700</v>
      </c>
      <c r="N8" s="54">
        <v>4125581800</v>
      </c>
      <c r="O8" s="54">
        <v>4269990200</v>
      </c>
      <c r="P8" s="54">
        <v>3633101900</v>
      </c>
      <c r="Q8" s="54">
        <f t="shared" si="2"/>
        <v>4125.5817999999999</v>
      </c>
      <c r="R8" s="54">
        <f t="shared" si="1"/>
        <v>4269.9902000000002</v>
      </c>
      <c r="S8" s="54">
        <f t="shared" si="1"/>
        <v>3633.1019000000001</v>
      </c>
    </row>
    <row r="9" spans="1:19" hidden="1">
      <c r="A9" s="54" t="s">
        <v>827</v>
      </c>
      <c r="B9" s="55" t="s">
        <v>826</v>
      </c>
      <c r="C9" s="54" t="s">
        <v>811</v>
      </c>
      <c r="D9" s="55" t="s">
        <v>810</v>
      </c>
      <c r="E9" s="54">
        <v>65897799680</v>
      </c>
      <c r="F9" s="54">
        <v>276655968900</v>
      </c>
      <c r="G9" s="54">
        <v>2117072290500</v>
      </c>
      <c r="H9" s="54">
        <v>2571462167200</v>
      </c>
      <c r="I9" s="54">
        <v>3268457226500</v>
      </c>
      <c r="J9" s="54">
        <v>4478043629500</v>
      </c>
      <c r="K9" s="54">
        <v>5841938128900</v>
      </c>
      <c r="L9" s="54">
        <v>8048080603900</v>
      </c>
      <c r="M9" s="54">
        <v>10388970996600</v>
      </c>
      <c r="N9" s="54">
        <v>14220366200500</v>
      </c>
      <c r="O9" s="54">
        <v>20938962692500</v>
      </c>
      <c r="P9" s="54">
        <v>26761508389400</v>
      </c>
      <c r="Q9" s="54">
        <f t="shared" si="2"/>
        <v>14220366.2005</v>
      </c>
      <c r="R9" s="54">
        <f t="shared" si="1"/>
        <v>20938962.692499999</v>
      </c>
      <c r="S9" s="54">
        <f t="shared" si="1"/>
        <v>26761508.389400002</v>
      </c>
    </row>
    <row r="10" spans="1:19" hidden="1">
      <c r="A10" s="54" t="s">
        <v>827</v>
      </c>
      <c r="B10" s="55" t="s">
        <v>826</v>
      </c>
      <c r="C10" s="54" t="s">
        <v>809</v>
      </c>
      <c r="D10" s="55" t="s">
        <v>808</v>
      </c>
      <c r="E10" s="54">
        <v>48460000</v>
      </c>
      <c r="F10" s="54">
        <v>1063155371300</v>
      </c>
      <c r="G10" s="54">
        <v>3912073330600</v>
      </c>
      <c r="H10" s="54">
        <v>4436421190500</v>
      </c>
      <c r="I10" s="54">
        <v>4835227015900</v>
      </c>
      <c r="J10" s="54">
        <v>5045826278100</v>
      </c>
      <c r="K10" s="54">
        <v>5248376995500</v>
      </c>
      <c r="L10" s="54">
        <v>5185085269900</v>
      </c>
      <c r="M10" s="54">
        <v>5760166166140.8496</v>
      </c>
      <c r="N10" s="54">
        <v>6113811776174.75</v>
      </c>
      <c r="O10" s="54">
        <v>6629327860522.7998</v>
      </c>
      <c r="P10" s="54">
        <v>6085760793589.2607</v>
      </c>
      <c r="Q10" s="54">
        <f t="shared" si="2"/>
        <v>6113811.7761747502</v>
      </c>
      <c r="R10" s="54">
        <f t="shared" si="1"/>
        <v>6629327.8605228001</v>
      </c>
      <c r="S10" s="54">
        <f t="shared" si="1"/>
        <v>6085760.7935892604</v>
      </c>
    </row>
    <row r="11" spans="1:19" hidden="1">
      <c r="A11" s="54" t="s">
        <v>827</v>
      </c>
      <c r="B11" s="55" t="s">
        <v>826</v>
      </c>
      <c r="C11" s="54" t="s">
        <v>807</v>
      </c>
      <c r="D11" s="55" t="s">
        <v>806</v>
      </c>
      <c r="E11" s="54">
        <v>1355247939.7781301</v>
      </c>
      <c r="F11" s="54">
        <v>3310480000</v>
      </c>
      <c r="G11" s="54">
        <v>4122000000</v>
      </c>
      <c r="H11" s="54">
        <v>4329200000</v>
      </c>
      <c r="I11" s="54">
        <v>4588251000</v>
      </c>
      <c r="J11" s="54">
        <v>4811520000</v>
      </c>
      <c r="K11" s="54">
        <v>5080300000</v>
      </c>
      <c r="L11" s="54">
        <v>5098710000</v>
      </c>
      <c r="M11" s="54">
        <v>5229949600</v>
      </c>
      <c r="N11" s="54">
        <v>5354936706.4027901</v>
      </c>
      <c r="O11" s="54" t="s">
        <v>299</v>
      </c>
      <c r="P11" s="54" t="s">
        <v>299</v>
      </c>
      <c r="Q11" s="54">
        <f t="shared" si="2"/>
        <v>5354.9367064027902</v>
      </c>
      <c r="R11" s="54" t="e">
        <f t="shared" si="1"/>
        <v>#VALUE!</v>
      </c>
      <c r="S11" s="54" t="e">
        <f t="shared" si="1"/>
        <v>#VALUE!</v>
      </c>
    </row>
    <row r="12" spans="1:19" hidden="1">
      <c r="A12" s="54" t="s">
        <v>827</v>
      </c>
      <c r="B12" s="55" t="s">
        <v>826</v>
      </c>
      <c r="C12" s="54" t="s">
        <v>805</v>
      </c>
      <c r="D12" s="55" t="s">
        <v>804</v>
      </c>
      <c r="E12" s="54">
        <v>390357000000</v>
      </c>
      <c r="F12" s="54">
        <v>642630000000</v>
      </c>
      <c r="G12" s="54">
        <v>1361034000000</v>
      </c>
      <c r="H12" s="54">
        <v>1454200000000</v>
      </c>
      <c r="I12" s="54">
        <v>1498245000000</v>
      </c>
      <c r="J12" s="54">
        <v>1556822000000</v>
      </c>
      <c r="K12" s="54">
        <v>1590229000000</v>
      </c>
      <c r="L12" s="54">
        <v>1618746000000</v>
      </c>
      <c r="M12" s="54">
        <v>1711574000000</v>
      </c>
      <c r="N12" s="54">
        <v>1785279000000</v>
      </c>
      <c r="O12" s="54">
        <v>1883941000000</v>
      </c>
      <c r="P12" s="54">
        <v>1940365000000</v>
      </c>
      <c r="Q12" s="54">
        <f t="shared" si="2"/>
        <v>1785279</v>
      </c>
      <c r="R12" s="54">
        <f t="shared" si="1"/>
        <v>1883941</v>
      </c>
      <c r="S12" s="54">
        <f t="shared" si="1"/>
        <v>1940365</v>
      </c>
    </row>
    <row r="13" spans="1:19" hidden="1">
      <c r="A13" s="54" t="s">
        <v>827</v>
      </c>
      <c r="B13" s="55" t="s">
        <v>826</v>
      </c>
      <c r="C13" s="54" t="s">
        <v>803</v>
      </c>
      <c r="D13" s="55" t="s">
        <v>802</v>
      </c>
      <c r="E13" s="54">
        <v>138173632000</v>
      </c>
      <c r="F13" s="54">
        <v>211746300000</v>
      </c>
      <c r="G13" s="54">
        <v>311174300000</v>
      </c>
      <c r="H13" s="54">
        <v>318974800000</v>
      </c>
      <c r="I13" s="54">
        <v>324783900000</v>
      </c>
      <c r="J13" s="54">
        <v>333585200000</v>
      </c>
      <c r="K13" s="54">
        <v>340879500000</v>
      </c>
      <c r="L13" s="54">
        <v>357581000000</v>
      </c>
      <c r="M13" s="54">
        <v>365898500000</v>
      </c>
      <c r="N13" s="54">
        <v>381651200000</v>
      </c>
      <c r="O13" s="54">
        <v>396081400000</v>
      </c>
      <c r="P13" s="54">
        <v>378893700000</v>
      </c>
      <c r="Q13" s="54">
        <f t="shared" si="2"/>
        <v>381651.20000000001</v>
      </c>
      <c r="R13" s="54">
        <f t="shared" si="1"/>
        <v>396081.4</v>
      </c>
      <c r="S13" s="54">
        <f t="shared" si="1"/>
        <v>378893.7</v>
      </c>
    </row>
    <row r="14" spans="1:19" hidden="1">
      <c r="A14" s="54" t="s">
        <v>827</v>
      </c>
      <c r="B14" s="55" t="s">
        <v>826</v>
      </c>
      <c r="C14" s="54" t="s">
        <v>801</v>
      </c>
      <c r="D14" s="55" t="s">
        <v>800</v>
      </c>
      <c r="E14" s="54" t="s">
        <v>299</v>
      </c>
      <c r="F14" s="54">
        <v>4633500000</v>
      </c>
      <c r="G14" s="54">
        <v>48519100000</v>
      </c>
      <c r="H14" s="54">
        <v>51644700000</v>
      </c>
      <c r="I14" s="54">
        <v>55288400000</v>
      </c>
      <c r="J14" s="54">
        <v>57322400000</v>
      </c>
      <c r="K14" s="54">
        <v>52641200000</v>
      </c>
      <c r="L14" s="54">
        <v>56794000000</v>
      </c>
      <c r="M14" s="54">
        <v>67678600000.000008</v>
      </c>
      <c r="N14" s="54">
        <v>76251000000</v>
      </c>
      <c r="O14" s="54">
        <v>78741500000</v>
      </c>
      <c r="P14" s="54">
        <v>72005600000</v>
      </c>
      <c r="Q14" s="54">
        <f t="shared" si="2"/>
        <v>76251</v>
      </c>
      <c r="R14" s="54">
        <f t="shared" si="1"/>
        <v>78741.5</v>
      </c>
      <c r="S14" s="54">
        <f t="shared" si="1"/>
        <v>72005.600000000006</v>
      </c>
    </row>
    <row r="15" spans="1:19" hidden="1">
      <c r="A15" s="54" t="s">
        <v>827</v>
      </c>
      <c r="B15" s="55" t="s">
        <v>826</v>
      </c>
      <c r="C15" s="54" t="s">
        <v>799</v>
      </c>
      <c r="D15" s="55" t="s">
        <v>798</v>
      </c>
      <c r="E15" s="54">
        <v>2993200000</v>
      </c>
      <c r="F15" s="54">
        <v>7936270000</v>
      </c>
      <c r="G15" s="54">
        <v>9882330000</v>
      </c>
      <c r="H15" s="54">
        <v>10441120000</v>
      </c>
      <c r="I15" s="54">
        <v>10197010000</v>
      </c>
      <c r="J15" s="54">
        <v>10706740000</v>
      </c>
      <c r="K15" s="54">
        <v>11395780000</v>
      </c>
      <c r="L15" s="54">
        <v>11436580000</v>
      </c>
      <c r="M15" s="54">
        <v>11814220000</v>
      </c>
      <c r="N15" s="54">
        <v>12002740000</v>
      </c>
      <c r="O15" s="54">
        <v>12542250000</v>
      </c>
      <c r="P15" s="54">
        <v>9374920000</v>
      </c>
      <c r="Q15" s="54">
        <f t="shared" si="2"/>
        <v>12002.74</v>
      </c>
      <c r="R15" s="54">
        <f t="shared" si="1"/>
        <v>12542.25</v>
      </c>
      <c r="S15" s="54">
        <f t="shared" si="1"/>
        <v>9374.92</v>
      </c>
    </row>
    <row r="16" spans="1:19" hidden="1">
      <c r="A16" s="54" t="s">
        <v>827</v>
      </c>
      <c r="B16" s="55" t="s">
        <v>826</v>
      </c>
      <c r="C16" s="54" t="s">
        <v>797</v>
      </c>
      <c r="D16" s="55" t="s">
        <v>796</v>
      </c>
      <c r="E16" s="54">
        <v>1673700000</v>
      </c>
      <c r="F16" s="54">
        <v>3323567500</v>
      </c>
      <c r="G16" s="54">
        <v>9404600000</v>
      </c>
      <c r="H16" s="54">
        <v>11182959100</v>
      </c>
      <c r="I16" s="54">
        <v>11785195100</v>
      </c>
      <c r="J16" s="54">
        <v>11939922400</v>
      </c>
      <c r="K16" s="54">
        <v>11022341600</v>
      </c>
      <c r="L16" s="54">
        <v>11445250000</v>
      </c>
      <c r="M16" s="54">
        <v>12590030000</v>
      </c>
      <c r="N16" s="54">
        <v>13433000000</v>
      </c>
      <c r="O16" s="54">
        <v>13683370000</v>
      </c>
      <c r="P16" s="54">
        <v>12133590000</v>
      </c>
      <c r="Q16" s="54">
        <f t="shared" si="2"/>
        <v>13433</v>
      </c>
      <c r="R16" s="54">
        <f t="shared" si="1"/>
        <v>13683.37</v>
      </c>
      <c r="S16" s="54">
        <f t="shared" si="1"/>
        <v>12133.59</v>
      </c>
    </row>
    <row r="17" spans="1:19" hidden="1">
      <c r="A17" s="54" t="s">
        <v>827</v>
      </c>
      <c r="B17" s="55" t="s">
        <v>826</v>
      </c>
      <c r="C17" s="54" t="s">
        <v>795</v>
      </c>
      <c r="D17" s="55" t="s">
        <v>794</v>
      </c>
      <c r="E17" s="54">
        <v>1060500474800</v>
      </c>
      <c r="F17" s="54">
        <v>2772169000000</v>
      </c>
      <c r="G17" s="54">
        <v>9883423000000</v>
      </c>
      <c r="H17" s="54">
        <v>11445060389300</v>
      </c>
      <c r="I17" s="54">
        <v>12953522718700</v>
      </c>
      <c r="J17" s="54">
        <v>14332238000000</v>
      </c>
      <c r="K17" s="54">
        <v>16142043000000</v>
      </c>
      <c r="L17" s="54">
        <v>18326749000000</v>
      </c>
      <c r="M17" s="54">
        <v>20607165000000</v>
      </c>
      <c r="N17" s="54">
        <v>23531076000000</v>
      </c>
      <c r="O17" s="54">
        <v>26560922000000</v>
      </c>
      <c r="P17" s="54">
        <v>28732298000000</v>
      </c>
      <c r="Q17" s="54">
        <f t="shared" si="2"/>
        <v>23531076</v>
      </c>
      <c r="R17" s="54">
        <f t="shared" si="1"/>
        <v>26560922</v>
      </c>
      <c r="S17" s="54">
        <f t="shared" si="1"/>
        <v>28732298</v>
      </c>
    </row>
    <row r="18" spans="1:19" hidden="1">
      <c r="A18" s="54" t="s">
        <v>827</v>
      </c>
      <c r="B18" s="55" t="s">
        <v>826</v>
      </c>
      <c r="C18" s="54" t="s">
        <v>793</v>
      </c>
      <c r="D18" s="55" t="s">
        <v>792</v>
      </c>
      <c r="E18" s="54">
        <v>3955700000</v>
      </c>
      <c r="F18" s="54">
        <v>5928700000</v>
      </c>
      <c r="G18" s="54">
        <v>8714707200</v>
      </c>
      <c r="H18" s="54">
        <v>8875193200</v>
      </c>
      <c r="I18" s="54">
        <v>8964801100</v>
      </c>
      <c r="J18" s="54">
        <v>8998117300</v>
      </c>
      <c r="K18" s="54">
        <v>9004115300</v>
      </c>
      <c r="L18" s="54">
        <v>9217128300</v>
      </c>
      <c r="M18" s="54">
        <v>9508506400</v>
      </c>
      <c r="N18" s="54">
        <v>9712206200</v>
      </c>
      <c r="O18" s="54">
        <v>10060149300</v>
      </c>
      <c r="P18" s="54">
        <v>8468797529.7820997</v>
      </c>
      <c r="Q18" s="54">
        <f t="shared" si="2"/>
        <v>9712.2062000000005</v>
      </c>
      <c r="R18" s="54">
        <f t="shared" ref="R18:R67" si="3">O18/1000000</f>
        <v>10060.149299999999</v>
      </c>
      <c r="S18" s="54">
        <f t="shared" ref="S18:S67" si="4">P18/1000000</f>
        <v>8468.7975297820994</v>
      </c>
    </row>
    <row r="19" spans="1:19" hidden="1">
      <c r="A19" s="54" t="s">
        <v>827</v>
      </c>
      <c r="B19" s="55" t="s">
        <v>826</v>
      </c>
      <c r="C19" s="54" t="s">
        <v>791</v>
      </c>
      <c r="D19" s="55" t="s">
        <v>790</v>
      </c>
      <c r="E19" s="54">
        <v>433</v>
      </c>
      <c r="F19" s="54">
        <v>909604800</v>
      </c>
      <c r="G19" s="54">
        <v>30384976000</v>
      </c>
      <c r="H19" s="54">
        <v>53535833900</v>
      </c>
      <c r="I19" s="54">
        <v>64713665800</v>
      </c>
      <c r="J19" s="54">
        <v>78161937400</v>
      </c>
      <c r="K19" s="54">
        <v>86099267200</v>
      </c>
      <c r="L19" s="54">
        <v>90471670000</v>
      </c>
      <c r="M19" s="54">
        <v>101776044000</v>
      </c>
      <c r="N19" s="54">
        <v>117898419000</v>
      </c>
      <c r="O19" s="54">
        <v>130736084000</v>
      </c>
      <c r="P19" s="54">
        <v>140887837000</v>
      </c>
      <c r="Q19" s="54">
        <f t="shared" si="2"/>
        <v>117898.41899999999</v>
      </c>
      <c r="R19" s="54">
        <f t="shared" si="3"/>
        <v>130736.084</v>
      </c>
      <c r="S19" s="54">
        <f t="shared" si="4"/>
        <v>140887.837</v>
      </c>
    </row>
    <row r="20" spans="1:19" hidden="1">
      <c r="A20" s="54" t="s">
        <v>827</v>
      </c>
      <c r="B20" s="55" t="s">
        <v>826</v>
      </c>
      <c r="C20" s="54" t="s">
        <v>789</v>
      </c>
      <c r="D20" s="55" t="s">
        <v>788</v>
      </c>
      <c r="E20" s="54">
        <v>170634242000</v>
      </c>
      <c r="F20" s="54">
        <v>262983700000</v>
      </c>
      <c r="G20" s="54">
        <v>376569300000</v>
      </c>
      <c r="H20" s="54">
        <v>395135800000</v>
      </c>
      <c r="I20" s="54">
        <v>402558600000</v>
      </c>
      <c r="J20" s="54">
        <v>411459400000</v>
      </c>
      <c r="K20" s="54">
        <v>422598800000</v>
      </c>
      <c r="L20" s="54">
        <v>434210600000</v>
      </c>
      <c r="M20" s="54">
        <v>449130000000</v>
      </c>
      <c r="N20" s="54">
        <v>464101100000</v>
      </c>
      <c r="O20" s="54">
        <v>482755000000</v>
      </c>
      <c r="P20" s="54">
        <v>461728900000</v>
      </c>
      <c r="Q20" s="54">
        <f t="shared" si="2"/>
        <v>464101.1</v>
      </c>
      <c r="R20" s="54">
        <f t="shared" si="3"/>
        <v>482755</v>
      </c>
      <c r="S20" s="54">
        <f t="shared" si="4"/>
        <v>461728.9</v>
      </c>
    </row>
    <row r="21" spans="1:19" hidden="1">
      <c r="A21" s="54" t="s">
        <v>827</v>
      </c>
      <c r="B21" s="55" t="s">
        <v>826</v>
      </c>
      <c r="C21" s="54" t="s">
        <v>787</v>
      </c>
      <c r="D21" s="55" t="s">
        <v>786</v>
      </c>
      <c r="E21" s="54">
        <v>807972890.98435295</v>
      </c>
      <c r="F21" s="54">
        <v>1558346700</v>
      </c>
      <c r="G21" s="54">
        <v>2727195806.4681196</v>
      </c>
      <c r="H21" s="54">
        <v>2805395012.15698</v>
      </c>
      <c r="I21" s="54">
        <v>2920422506.0102701</v>
      </c>
      <c r="J21" s="54">
        <v>3059070121.9212799</v>
      </c>
      <c r="K21" s="54">
        <v>3252501982.9382401</v>
      </c>
      <c r="L21" s="54">
        <v>3357008175.5712299</v>
      </c>
      <c r="M21" s="54">
        <v>3466659353.43714</v>
      </c>
      <c r="N21" s="54">
        <v>3519299573.9281402</v>
      </c>
      <c r="O21" s="54">
        <v>3638137081.2268</v>
      </c>
      <c r="P21" s="54">
        <v>3155261594.1611199</v>
      </c>
      <c r="Q21" s="54">
        <f t="shared" si="2"/>
        <v>3519.29957392814</v>
      </c>
      <c r="R21" s="54">
        <f t="shared" si="3"/>
        <v>3638.1370812268001</v>
      </c>
      <c r="S21" s="54">
        <f t="shared" si="4"/>
        <v>3155.2615941611198</v>
      </c>
    </row>
    <row r="22" spans="1:19" hidden="1">
      <c r="A22" s="54" t="s">
        <v>827</v>
      </c>
      <c r="B22" s="55" t="s">
        <v>826</v>
      </c>
      <c r="C22" s="54" t="s">
        <v>785</v>
      </c>
      <c r="D22" s="55" t="s">
        <v>784</v>
      </c>
      <c r="E22" s="54">
        <v>523029553800</v>
      </c>
      <c r="F22" s="54">
        <v>2491192000000</v>
      </c>
      <c r="G22" s="54">
        <v>5031898440000</v>
      </c>
      <c r="H22" s="54">
        <v>5654219200000</v>
      </c>
      <c r="I22" s="54">
        <v>6148471710000</v>
      </c>
      <c r="J22" s="54">
        <v>6529098000000</v>
      </c>
      <c r="K22" s="54">
        <v>6678116000000</v>
      </c>
      <c r="L22" s="54">
        <v>6944334500000</v>
      </c>
      <c r="M22" s="54">
        <v>7293872000000</v>
      </c>
      <c r="N22" s="54">
        <v>7835110000000</v>
      </c>
      <c r="O22" s="54">
        <v>8348178399500</v>
      </c>
      <c r="P22" s="54">
        <v>8915157938500</v>
      </c>
      <c r="Q22" s="54">
        <f t="shared" si="2"/>
        <v>7835110</v>
      </c>
      <c r="R22" s="54">
        <f t="shared" si="3"/>
        <v>8348178.3995000003</v>
      </c>
      <c r="S22" s="54">
        <f t="shared" si="4"/>
        <v>8915157.9385000002</v>
      </c>
    </row>
    <row r="23" spans="1:19" hidden="1">
      <c r="A23" s="54" t="s">
        <v>827</v>
      </c>
      <c r="B23" s="55" t="s">
        <v>826</v>
      </c>
      <c r="C23" s="54" t="s">
        <v>783</v>
      </c>
      <c r="D23" s="55" t="s">
        <v>782</v>
      </c>
      <c r="E23" s="54" t="s">
        <v>299</v>
      </c>
      <c r="F23" s="54" t="s">
        <v>299</v>
      </c>
      <c r="G23" s="54">
        <v>6474269000</v>
      </c>
      <c r="H23" s="54">
        <v>6661617000</v>
      </c>
      <c r="I23" s="54">
        <v>6764352000</v>
      </c>
      <c r="J23" s="54">
        <v>6657829000</v>
      </c>
      <c r="K23" s="54">
        <v>6893729000</v>
      </c>
      <c r="L23" s="54">
        <v>7095783000</v>
      </c>
      <c r="M23" s="54">
        <v>7435279000</v>
      </c>
      <c r="N23" s="54">
        <v>7459240000</v>
      </c>
      <c r="O23" s="54">
        <v>7587978000</v>
      </c>
      <c r="P23" s="54">
        <v>7042079501.3627205</v>
      </c>
      <c r="Q23" s="54">
        <f t="shared" si="2"/>
        <v>7459.24</v>
      </c>
      <c r="R23" s="54">
        <f t="shared" si="3"/>
        <v>7587.9780000000001</v>
      </c>
      <c r="S23" s="54">
        <f t="shared" si="4"/>
        <v>7042.0795013627203</v>
      </c>
    </row>
    <row r="24" spans="1:19" hidden="1">
      <c r="A24" s="54" t="s">
        <v>827</v>
      </c>
      <c r="B24" s="55" t="s">
        <v>826</v>
      </c>
      <c r="C24" s="54" t="s">
        <v>781</v>
      </c>
      <c r="D24" s="55" t="s">
        <v>780</v>
      </c>
      <c r="E24" s="54">
        <v>4710794801.9098501</v>
      </c>
      <c r="F24" s="54">
        <v>19053136300</v>
      </c>
      <c r="G24" s="54">
        <v>77622207000</v>
      </c>
      <c r="H24" s="54">
        <v>87592684100</v>
      </c>
      <c r="I24" s="54">
        <v>95677334300</v>
      </c>
      <c r="J24" s="54">
        <v>108150408800</v>
      </c>
      <c r="K24" s="54">
        <v>119375302200</v>
      </c>
      <c r="L24" s="54">
        <v>132608949900</v>
      </c>
      <c r="M24" s="54">
        <v>145712294700</v>
      </c>
      <c r="N24" s="54">
        <v>152281390000</v>
      </c>
      <c r="O24" s="54">
        <v>162396900000</v>
      </c>
      <c r="P24" s="54">
        <v>160987440000</v>
      </c>
      <c r="Q24" s="54">
        <f t="shared" si="2"/>
        <v>152281.39000000001</v>
      </c>
      <c r="R24" s="54">
        <f t="shared" si="3"/>
        <v>162396.9</v>
      </c>
      <c r="S24" s="54">
        <f t="shared" si="4"/>
        <v>160987.44</v>
      </c>
    </row>
    <row r="25" spans="1:19" hidden="1">
      <c r="A25" s="54" t="s">
        <v>827</v>
      </c>
      <c r="B25" s="55" t="s">
        <v>826</v>
      </c>
      <c r="C25" s="54" t="s">
        <v>779</v>
      </c>
      <c r="D25" s="55" t="s">
        <v>778</v>
      </c>
      <c r="E25" s="54">
        <v>14654415210</v>
      </c>
      <c r="F25" s="54">
        <v>50533917800</v>
      </c>
      <c r="G25" s="54">
        <v>159393374208.04001</v>
      </c>
      <c r="H25" s="54">
        <v>175895567006.57401</v>
      </c>
      <c r="I25" s="54">
        <v>198673333366.45499</v>
      </c>
      <c r="J25" s="54">
        <v>216270757626.01801</v>
      </c>
      <c r="K25" s="54">
        <v>220243124537.09302</v>
      </c>
      <c r="L25" s="54">
        <v>230242791030.26901</v>
      </c>
      <c r="M25" s="54">
        <v>251517060898.88699</v>
      </c>
      <c r="N25" s="54">
        <v>271645870586.63</v>
      </c>
      <c r="O25" s="54">
        <v>276734583754.17902</v>
      </c>
      <c r="P25" s="54">
        <v>249704465246.55002</v>
      </c>
      <c r="Q25" s="54">
        <f t="shared" si="2"/>
        <v>271645.87058663002</v>
      </c>
      <c r="R25" s="54">
        <f t="shared" si="3"/>
        <v>276734.58375417901</v>
      </c>
      <c r="S25" s="54">
        <f t="shared" si="4"/>
        <v>249704.46524655001</v>
      </c>
    </row>
    <row r="26" spans="1:19" hidden="1">
      <c r="A26" s="54" t="s">
        <v>827</v>
      </c>
      <c r="B26" s="55" t="s">
        <v>826</v>
      </c>
      <c r="C26" s="54" t="s">
        <v>777</v>
      </c>
      <c r="D26" s="55" t="s">
        <v>776</v>
      </c>
      <c r="E26" s="54" t="s">
        <v>299</v>
      </c>
      <c r="F26" s="54">
        <v>12942246800</v>
      </c>
      <c r="G26" s="54">
        <v>26442262000</v>
      </c>
      <c r="H26" s="54">
        <v>26427731000</v>
      </c>
      <c r="I26" s="54">
        <v>27135384000</v>
      </c>
      <c r="J26" s="54">
        <v>27582490000</v>
      </c>
      <c r="K26" s="54">
        <v>28783952000</v>
      </c>
      <c r="L26" s="54">
        <v>29945060000</v>
      </c>
      <c r="M26" s="54">
        <v>31112936000</v>
      </c>
      <c r="N26" s="54">
        <v>33245078000</v>
      </c>
      <c r="O26" s="54">
        <v>35274355000</v>
      </c>
      <c r="P26" s="54">
        <v>33944455000</v>
      </c>
      <c r="Q26" s="54">
        <f t="shared" si="2"/>
        <v>33245.078000000001</v>
      </c>
      <c r="R26" s="54">
        <f t="shared" si="3"/>
        <v>35274.355000000003</v>
      </c>
      <c r="S26" s="54">
        <f t="shared" si="4"/>
        <v>33944.455000000002</v>
      </c>
    </row>
    <row r="27" spans="1:19" hidden="1">
      <c r="A27" s="54" t="s">
        <v>827</v>
      </c>
      <c r="B27" s="55" t="s">
        <v>826</v>
      </c>
      <c r="C27" s="54" t="s">
        <v>775</v>
      </c>
      <c r="D27" s="55" t="s">
        <v>774</v>
      </c>
      <c r="E27" s="54">
        <v>6855450000</v>
      </c>
      <c r="F27" s="54">
        <v>27734207300</v>
      </c>
      <c r="G27" s="54">
        <v>102683250700</v>
      </c>
      <c r="H27" s="54">
        <v>108224699200</v>
      </c>
      <c r="I27" s="54">
        <v>119694172400</v>
      </c>
      <c r="J27" s="54">
        <v>141430590000</v>
      </c>
      <c r="K27" s="54">
        <v>140279800000</v>
      </c>
      <c r="L27" s="54">
        <v>166402700000</v>
      </c>
      <c r="M27" s="54">
        <v>168528300000</v>
      </c>
      <c r="N27" s="54">
        <v>173112400000</v>
      </c>
      <c r="O27" s="54">
        <v>177830300000</v>
      </c>
      <c r="P27" s="54">
        <v>172921600000</v>
      </c>
      <c r="Q27" s="54">
        <f t="shared" si="2"/>
        <v>173112.4</v>
      </c>
      <c r="R27" s="54">
        <f t="shared" si="3"/>
        <v>177830.3</v>
      </c>
      <c r="S27" s="54">
        <f t="shared" si="4"/>
        <v>172921.60000000001</v>
      </c>
    </row>
    <row r="28" spans="1:19" hidden="1">
      <c r="A28" s="54" t="s">
        <v>827</v>
      </c>
      <c r="B28" s="55" t="s">
        <v>826</v>
      </c>
      <c r="C28" s="54" t="s">
        <v>773</v>
      </c>
      <c r="D28" s="55" t="s">
        <v>772</v>
      </c>
      <c r="E28" s="54">
        <v>11241795</v>
      </c>
      <c r="F28" s="54">
        <v>1164560429833.4302</v>
      </c>
      <c r="G28" s="54">
        <v>4263922255799.98</v>
      </c>
      <c r="H28" s="54">
        <v>4694629862805.2803</v>
      </c>
      <c r="I28" s="54">
        <v>5257535238624.8701</v>
      </c>
      <c r="J28" s="54">
        <v>5671266004551.79</v>
      </c>
      <c r="K28" s="54">
        <v>5882964716688.8799</v>
      </c>
      <c r="L28" s="54">
        <v>6136321667710.75</v>
      </c>
      <c r="M28" s="54">
        <v>6462363074694.96</v>
      </c>
      <c r="N28" s="54">
        <v>6809381494728.6396</v>
      </c>
      <c r="O28" s="54">
        <v>7208624304553.4795</v>
      </c>
      <c r="P28" s="54">
        <v>7305242466904.7295</v>
      </c>
      <c r="Q28" s="54">
        <f t="shared" si="2"/>
        <v>6809381.4947286397</v>
      </c>
      <c r="R28" s="54">
        <f t="shared" si="3"/>
        <v>7208624.3045534799</v>
      </c>
      <c r="S28" s="54">
        <f t="shared" si="4"/>
        <v>7305242.4669047296</v>
      </c>
    </row>
    <row r="29" spans="1:19" hidden="1">
      <c r="A29" s="54" t="s">
        <v>827</v>
      </c>
      <c r="B29" s="55" t="s">
        <v>826</v>
      </c>
      <c r="C29" s="54" t="s">
        <v>771</v>
      </c>
      <c r="D29" s="55" t="s">
        <v>770</v>
      </c>
      <c r="E29" s="54" t="s">
        <v>299</v>
      </c>
      <c r="F29" s="54" t="s">
        <v>299</v>
      </c>
      <c r="G29" s="54" t="s">
        <v>299</v>
      </c>
      <c r="H29" s="54" t="s">
        <v>299</v>
      </c>
      <c r="I29" s="54" t="s">
        <v>299</v>
      </c>
      <c r="J29" s="54" t="s">
        <v>299</v>
      </c>
      <c r="K29" s="54" t="s">
        <v>299</v>
      </c>
      <c r="L29" s="54" t="s">
        <v>299</v>
      </c>
      <c r="M29" s="54" t="s">
        <v>299</v>
      </c>
      <c r="N29" s="54" t="s">
        <v>299</v>
      </c>
      <c r="O29" s="54" t="s">
        <v>299</v>
      </c>
      <c r="P29" s="54" t="s">
        <v>299</v>
      </c>
      <c r="Q29" s="54" t="e">
        <f t="shared" si="2"/>
        <v>#VALUE!</v>
      </c>
      <c r="R29" s="54" t="e">
        <f t="shared" si="3"/>
        <v>#VALUE!</v>
      </c>
      <c r="S29" s="54" t="e">
        <f t="shared" si="4"/>
        <v>#VALUE!</v>
      </c>
    </row>
    <row r="30" spans="1:19" hidden="1">
      <c r="A30" s="54" t="s">
        <v>827</v>
      </c>
      <c r="B30" s="55" t="s">
        <v>826</v>
      </c>
      <c r="C30" s="54" t="s">
        <v>769</v>
      </c>
      <c r="D30" s="55" t="s">
        <v>768</v>
      </c>
      <c r="E30" s="54">
        <v>6381000000</v>
      </c>
      <c r="F30" s="54">
        <v>10345988300</v>
      </c>
      <c r="G30" s="54">
        <v>22676000000</v>
      </c>
      <c r="H30" s="54">
        <v>23231000000</v>
      </c>
      <c r="I30" s="54">
        <v>22388000000</v>
      </c>
      <c r="J30" s="54">
        <v>21644000000</v>
      </c>
      <c r="K30" s="54">
        <v>18672500000</v>
      </c>
      <c r="L30" s="54">
        <v>16901526999.999998</v>
      </c>
      <c r="M30" s="54">
        <v>17742522000</v>
      </c>
      <c r="N30" s="54">
        <v>18414100000</v>
      </c>
      <c r="O30" s="54">
        <v>18867586800</v>
      </c>
      <c r="P30" s="54">
        <v>17063599999.999998</v>
      </c>
      <c r="Q30" s="54">
        <f t="shared" si="2"/>
        <v>18414.099999999999</v>
      </c>
      <c r="R30" s="54">
        <f t="shared" si="3"/>
        <v>18867.586800000001</v>
      </c>
      <c r="S30" s="54">
        <f t="shared" si="4"/>
        <v>17063.599999999999</v>
      </c>
    </row>
    <row r="31" spans="1:19" hidden="1">
      <c r="A31" s="54" t="s">
        <v>827</v>
      </c>
      <c r="B31" s="55" t="s">
        <v>826</v>
      </c>
      <c r="C31" s="54" t="s">
        <v>767</v>
      </c>
      <c r="D31" s="55" t="s">
        <v>766</v>
      </c>
      <c r="E31" s="54">
        <v>41791000</v>
      </c>
      <c r="F31" s="54">
        <v>27438189800</v>
      </c>
      <c r="G31" s="54">
        <v>78586566000</v>
      </c>
      <c r="H31" s="54">
        <v>81546790000</v>
      </c>
      <c r="I31" s="54">
        <v>80432839000</v>
      </c>
      <c r="J31" s="54">
        <v>83425519000</v>
      </c>
      <c r="K31" s="54">
        <v>86811117000</v>
      </c>
      <c r="L31" s="54">
        <v>92425150000</v>
      </c>
      <c r="M31" s="54">
        <v>100427938000</v>
      </c>
      <c r="N31" s="54">
        <v>106402614000</v>
      </c>
      <c r="O31" s="54">
        <v>116994813000</v>
      </c>
      <c r="P31" s="54">
        <v>117668855000</v>
      </c>
      <c r="Q31" s="54">
        <f t="shared" si="2"/>
        <v>106402.614</v>
      </c>
      <c r="R31" s="54">
        <f t="shared" si="3"/>
        <v>116994.81299999999</v>
      </c>
      <c r="S31" s="54">
        <f t="shared" si="4"/>
        <v>117668.855</v>
      </c>
    </row>
    <row r="32" spans="1:19" hidden="1">
      <c r="A32" s="54" t="s">
        <v>827</v>
      </c>
      <c r="B32" s="55" t="s">
        <v>826</v>
      </c>
      <c r="C32" s="54" t="s">
        <v>765</v>
      </c>
      <c r="D32" s="55" t="s">
        <v>764</v>
      </c>
      <c r="E32" s="54">
        <v>842374999000</v>
      </c>
      <c r="F32" s="54">
        <v>2105496417800</v>
      </c>
      <c r="G32" s="54">
        <v>5463017921900</v>
      </c>
      <c r="H32" s="54">
        <v>6250994016200</v>
      </c>
      <c r="I32" s="54">
        <v>6460556573400</v>
      </c>
      <c r="J32" s="54">
        <v>6585488829700</v>
      </c>
      <c r="K32" s="54">
        <v>6676628000000</v>
      </c>
      <c r="L32" s="54">
        <v>7266369000000</v>
      </c>
      <c r="M32" s="54">
        <v>7883771000000</v>
      </c>
      <c r="N32" s="54">
        <v>8547175000000</v>
      </c>
      <c r="O32" s="54">
        <v>8979948821900</v>
      </c>
      <c r="P32" s="54">
        <v>9592041904500</v>
      </c>
      <c r="Q32" s="54">
        <f t="shared" si="2"/>
        <v>8547175</v>
      </c>
      <c r="R32" s="54">
        <f t="shared" si="3"/>
        <v>8979948.8219000008</v>
      </c>
      <c r="S32" s="54">
        <f t="shared" si="4"/>
        <v>9592041.9045000002</v>
      </c>
    </row>
    <row r="33" spans="1:19" hidden="1">
      <c r="A33" s="54" t="s">
        <v>827</v>
      </c>
      <c r="B33" s="55" t="s">
        <v>826</v>
      </c>
      <c r="C33" s="54" t="s">
        <v>763</v>
      </c>
      <c r="D33" s="55" t="s">
        <v>762</v>
      </c>
      <c r="E33" s="54">
        <v>191328100000</v>
      </c>
      <c r="F33" s="54">
        <v>637638774100</v>
      </c>
      <c r="G33" s="54">
        <v>2797534000000</v>
      </c>
      <c r="H33" s="54">
        <v>3356410000000</v>
      </c>
      <c r="I33" s="54">
        <v>3815300000000</v>
      </c>
      <c r="J33" s="54">
        <v>4174499000000</v>
      </c>
      <c r="K33" s="54">
        <v>4877193000000</v>
      </c>
      <c r="L33" s="54">
        <v>4895701000000</v>
      </c>
      <c r="M33" s="54">
        <v>5476768000000</v>
      </c>
      <c r="N33" s="54">
        <v>5425363500000</v>
      </c>
      <c r="O33" s="54">
        <v>5572883163100</v>
      </c>
      <c r="P33" s="54">
        <v>6271513822400</v>
      </c>
      <c r="Q33" s="54">
        <f t="shared" si="2"/>
        <v>5425363.5</v>
      </c>
      <c r="R33" s="54">
        <f t="shared" si="3"/>
        <v>5572883.1630999995</v>
      </c>
      <c r="S33" s="54">
        <f t="shared" si="4"/>
        <v>6271513.8223999999</v>
      </c>
    </row>
    <row r="34" spans="1:19" hidden="1">
      <c r="A34" s="54" t="s">
        <v>827</v>
      </c>
      <c r="B34" s="55" t="s">
        <v>826</v>
      </c>
      <c r="C34" s="54" t="s">
        <v>761</v>
      </c>
      <c r="D34" s="55" t="s">
        <v>760</v>
      </c>
      <c r="E34" s="54">
        <v>21652023100</v>
      </c>
      <c r="F34" s="54">
        <v>62856592600</v>
      </c>
      <c r="G34" s="54">
        <v>142126000000</v>
      </c>
      <c r="H34" s="54">
        <v>143913622900</v>
      </c>
      <c r="I34" s="54">
        <v>148356421900</v>
      </c>
      <c r="J34" s="54">
        <v>146743762500</v>
      </c>
      <c r="K34" s="54">
        <v>152829568100</v>
      </c>
      <c r="L34" s="54">
        <v>159856555500</v>
      </c>
      <c r="M34" s="54">
        <v>167125774200</v>
      </c>
      <c r="N34" s="54">
        <v>179329765900</v>
      </c>
      <c r="O34" s="54">
        <v>190971759800</v>
      </c>
      <c r="P34" s="54">
        <v>160849065000</v>
      </c>
      <c r="Q34" s="54">
        <f t="shared" si="2"/>
        <v>179329.7659</v>
      </c>
      <c r="R34" s="54">
        <f t="shared" si="3"/>
        <v>190971.7598</v>
      </c>
      <c r="S34" s="54">
        <f t="shared" si="4"/>
        <v>160849.065</v>
      </c>
    </row>
    <row r="35" spans="1:19" hidden="1">
      <c r="A35" s="54" t="s">
        <v>827</v>
      </c>
      <c r="B35" s="55" t="s">
        <v>826</v>
      </c>
      <c r="C35" s="54" t="s">
        <v>759</v>
      </c>
      <c r="D35" s="55" t="s">
        <v>758</v>
      </c>
      <c r="E35" s="54" t="s">
        <v>299</v>
      </c>
      <c r="F35" s="54">
        <v>13619654318600</v>
      </c>
      <c r="G35" s="54">
        <v>49633320720800</v>
      </c>
      <c r="H35" s="54">
        <v>53738777454600</v>
      </c>
      <c r="I35" s="54">
        <v>58698621103100</v>
      </c>
      <c r="J35" s="54">
        <v>63895868593300</v>
      </c>
      <c r="K35" s="54">
        <v>68927052860800</v>
      </c>
      <c r="L35" s="54">
        <v>76255944356000</v>
      </c>
      <c r="M35" s="54">
        <v>84252912607200</v>
      </c>
      <c r="N35" s="54">
        <v>92833274792400</v>
      </c>
      <c r="O35" s="54">
        <v>103663089594600</v>
      </c>
      <c r="P35" s="54">
        <v>101493807373800</v>
      </c>
      <c r="Q35" s="54">
        <f t="shared" si="2"/>
        <v>92833274.792400002</v>
      </c>
      <c r="R35" s="54">
        <f t="shared" si="3"/>
        <v>103663089.59460001</v>
      </c>
      <c r="S35" s="54">
        <f t="shared" si="4"/>
        <v>101493807.37379999</v>
      </c>
    </row>
    <row r="36" spans="1:19" hidden="1">
      <c r="A36" s="54" t="s">
        <v>827</v>
      </c>
      <c r="B36" s="55" t="s">
        <v>826</v>
      </c>
      <c r="C36" s="54" t="s">
        <v>757</v>
      </c>
      <c r="D36" s="55" t="s">
        <v>756</v>
      </c>
      <c r="E36" s="54">
        <v>3209120003600</v>
      </c>
      <c r="F36" s="54">
        <v>7081946879700</v>
      </c>
      <c r="G36" s="54">
        <v>14291719268600</v>
      </c>
      <c r="H36" s="54">
        <v>15168464011800</v>
      </c>
      <c r="I36" s="54">
        <v>16352553318900</v>
      </c>
      <c r="J36" s="54">
        <v>17822997132600</v>
      </c>
      <c r="K36" s="54">
        <v>18784766557100</v>
      </c>
      <c r="L36" s="54">
        <v>19707566000000</v>
      </c>
      <c r="M36" s="54">
        <v>20576865000000</v>
      </c>
      <c r="N36" s="54">
        <v>21792329000000</v>
      </c>
      <c r="O36" s="54">
        <v>22749662000000</v>
      </c>
      <c r="P36" s="54">
        <v>22977470000000</v>
      </c>
      <c r="Q36" s="54">
        <f t="shared" si="2"/>
        <v>21792329</v>
      </c>
      <c r="R36" s="54">
        <f t="shared" si="3"/>
        <v>22749662</v>
      </c>
      <c r="S36" s="54">
        <f t="shared" si="4"/>
        <v>22977470</v>
      </c>
    </row>
    <row r="37" spans="1:19" hidden="1">
      <c r="A37" s="54" t="s">
        <v>827</v>
      </c>
      <c r="B37" s="55" t="s">
        <v>826</v>
      </c>
      <c r="C37" s="54" t="s">
        <v>755</v>
      </c>
      <c r="D37" s="55" t="s">
        <v>754</v>
      </c>
      <c r="E37" s="54">
        <v>670475000000</v>
      </c>
      <c r="F37" s="54">
        <v>1077050000000</v>
      </c>
      <c r="G37" s="54">
        <v>1740554000000</v>
      </c>
      <c r="H37" s="54">
        <v>1794779000000</v>
      </c>
      <c r="I37" s="54">
        <v>1873275000000</v>
      </c>
      <c r="J37" s="54">
        <v>1962663000000</v>
      </c>
      <c r="K37" s="54">
        <v>1959949000000</v>
      </c>
      <c r="L37" s="54">
        <v>2000788000000</v>
      </c>
      <c r="M37" s="54">
        <v>2113418000000</v>
      </c>
      <c r="N37" s="54">
        <v>2197663000000</v>
      </c>
      <c r="O37" s="54">
        <v>2281605000000</v>
      </c>
      <c r="P37" s="54">
        <v>2182121000000</v>
      </c>
      <c r="Q37" s="54">
        <f t="shared" si="2"/>
        <v>2197663</v>
      </c>
      <c r="R37" s="54">
        <f t="shared" si="3"/>
        <v>2281605</v>
      </c>
      <c r="S37" s="54">
        <f t="shared" si="4"/>
        <v>2182121</v>
      </c>
    </row>
    <row r="38" spans="1:19" hidden="1">
      <c r="A38" s="54" t="s">
        <v>827</v>
      </c>
      <c r="B38" s="55" t="s">
        <v>826</v>
      </c>
      <c r="C38" s="54" t="s">
        <v>753</v>
      </c>
      <c r="D38" s="55" t="s">
        <v>752</v>
      </c>
      <c r="E38" s="54" t="s">
        <v>299</v>
      </c>
      <c r="F38" s="54" t="s">
        <v>299</v>
      </c>
      <c r="G38" s="54">
        <v>3370165300</v>
      </c>
      <c r="H38" s="54">
        <v>2420815800</v>
      </c>
      <c r="I38" s="54">
        <v>2205045200</v>
      </c>
      <c r="J38" s="54">
        <v>2193643300</v>
      </c>
      <c r="K38" s="54">
        <v>2327495600</v>
      </c>
      <c r="L38" s="54">
        <v>2458929600</v>
      </c>
      <c r="M38" s="54">
        <v>2883704000</v>
      </c>
      <c r="N38" s="54">
        <v>3210661100</v>
      </c>
      <c r="O38" s="54">
        <v>3744168400</v>
      </c>
      <c r="P38" s="54">
        <v>3524100000</v>
      </c>
      <c r="Q38" s="54">
        <f t="shared" si="2"/>
        <v>3210.6610999999998</v>
      </c>
      <c r="R38" s="54">
        <f t="shared" si="3"/>
        <v>3744.1684</v>
      </c>
      <c r="S38" s="54">
        <f t="shared" si="4"/>
        <v>3524.1</v>
      </c>
    </row>
    <row r="39" spans="1:19" hidden="1">
      <c r="A39" s="54" t="s">
        <v>827</v>
      </c>
      <c r="B39" s="55" t="s">
        <v>826</v>
      </c>
      <c r="C39" s="54" t="s">
        <v>751</v>
      </c>
      <c r="D39" s="55" t="s">
        <v>750</v>
      </c>
      <c r="E39" s="54">
        <v>386145933900</v>
      </c>
      <c r="F39" s="54">
        <v>641801127700</v>
      </c>
      <c r="G39" s="54">
        <v>1153480453300</v>
      </c>
      <c r="H39" s="54">
        <v>1287290235800</v>
      </c>
      <c r="I39" s="54">
        <v>842942967400</v>
      </c>
      <c r="J39" s="54">
        <v>945306753000</v>
      </c>
      <c r="K39" s="54">
        <v>1015039667800</v>
      </c>
      <c r="L39" s="54">
        <v>1095005850099.9999</v>
      </c>
      <c r="M39" s="54">
        <v>1264633000000</v>
      </c>
      <c r="N39" s="54">
        <v>1325709299800</v>
      </c>
      <c r="O39" s="54">
        <v>1397997427600</v>
      </c>
      <c r="P39" s="54">
        <v>1414092781100</v>
      </c>
      <c r="Q39" s="54">
        <f t="shared" si="2"/>
        <v>1325709.2997999999</v>
      </c>
      <c r="R39" s="54">
        <f t="shared" si="3"/>
        <v>1397997.4276000001</v>
      </c>
      <c r="S39" s="54">
        <f t="shared" si="4"/>
        <v>1414092.7811</v>
      </c>
    </row>
    <row r="40" spans="1:19" hidden="1">
      <c r="A40" s="54" t="s">
        <v>827</v>
      </c>
      <c r="B40" s="55" t="s">
        <v>826</v>
      </c>
      <c r="C40" s="54" t="s">
        <v>749</v>
      </c>
      <c r="D40" s="55" t="s">
        <v>748</v>
      </c>
      <c r="E40" s="54">
        <v>468504809800</v>
      </c>
      <c r="F40" s="54">
        <v>973692140000</v>
      </c>
      <c r="G40" s="54">
        <v>5587183821300</v>
      </c>
      <c r="H40" s="54">
        <v>6161235440000</v>
      </c>
      <c r="I40" s="54">
        <v>6105746000000</v>
      </c>
      <c r="J40" s="54">
        <v>6585044600000</v>
      </c>
      <c r="K40" s="54">
        <v>6277768000000</v>
      </c>
      <c r="L40" s="54">
        <v>5873727500000</v>
      </c>
      <c r="M40" s="54">
        <v>5730796500000</v>
      </c>
      <c r="N40" s="54">
        <v>6151579807800</v>
      </c>
      <c r="O40" s="54">
        <v>6527633628000</v>
      </c>
      <c r="P40" s="54">
        <v>5726059228100</v>
      </c>
      <c r="Q40" s="54">
        <f t="shared" si="2"/>
        <v>6151579.8077999996</v>
      </c>
      <c r="R40" s="54">
        <f t="shared" si="3"/>
        <v>6527633.6279999996</v>
      </c>
      <c r="S40" s="54">
        <f t="shared" si="4"/>
        <v>5726059.2280999999</v>
      </c>
    </row>
    <row r="41" spans="1:19" hidden="1">
      <c r="A41" s="54" t="s">
        <v>827</v>
      </c>
      <c r="B41" s="55" t="s">
        <v>826</v>
      </c>
      <c r="C41" s="54" t="s">
        <v>747</v>
      </c>
      <c r="D41" s="55" t="s">
        <v>746</v>
      </c>
      <c r="E41" s="54" t="s">
        <v>299</v>
      </c>
      <c r="F41" s="54">
        <v>4126000000</v>
      </c>
      <c r="G41" s="54" t="s">
        <v>299</v>
      </c>
      <c r="H41" s="54" t="s">
        <v>299</v>
      </c>
      <c r="I41" s="54" t="s">
        <v>299</v>
      </c>
      <c r="J41" s="54" t="s">
        <v>299</v>
      </c>
      <c r="K41" s="54" t="s">
        <v>299</v>
      </c>
      <c r="L41" s="54" t="s">
        <v>299</v>
      </c>
      <c r="M41" s="54" t="s">
        <v>299</v>
      </c>
      <c r="N41" s="54" t="s">
        <v>299</v>
      </c>
      <c r="O41" s="54" t="s">
        <v>299</v>
      </c>
      <c r="P41" s="54" t="s">
        <v>299</v>
      </c>
      <c r="Q41" s="54" t="e">
        <f t="shared" si="2"/>
        <v>#VALUE!</v>
      </c>
      <c r="R41" s="54" t="e">
        <f t="shared" si="3"/>
        <v>#VALUE!</v>
      </c>
      <c r="S41" s="54" t="e">
        <f t="shared" si="4"/>
        <v>#VALUE!</v>
      </c>
    </row>
    <row r="42" spans="1:19" hidden="1">
      <c r="A42" s="54" t="s">
        <v>827</v>
      </c>
      <c r="B42" s="55" t="s">
        <v>826</v>
      </c>
      <c r="C42" s="54" t="s">
        <v>745</v>
      </c>
      <c r="D42" s="55" t="s">
        <v>744</v>
      </c>
      <c r="E42" s="54">
        <v>9559996395700</v>
      </c>
      <c r="F42" s="54">
        <v>40528977747447.398</v>
      </c>
      <c r="G42" s="54">
        <v>113307322019488</v>
      </c>
      <c r="H42" s="54">
        <v>123149059043547</v>
      </c>
      <c r="I42" s="54">
        <v>130902279729109</v>
      </c>
      <c r="J42" s="54">
        <v>142905861822963</v>
      </c>
      <c r="K42" s="54">
        <v>154746895330059</v>
      </c>
      <c r="L42" s="54">
        <v>164247057866789</v>
      </c>
      <c r="M42" s="54">
        <v>172315384750248</v>
      </c>
      <c r="N42" s="54">
        <v>182190140025405</v>
      </c>
      <c r="O42" s="54">
        <v>189280359600732</v>
      </c>
      <c r="P42" s="54">
        <v>191843945422898</v>
      </c>
      <c r="Q42" s="54">
        <f t="shared" si="2"/>
        <v>182190140.02540499</v>
      </c>
      <c r="R42" s="54">
        <f t="shared" si="3"/>
        <v>189280359.600732</v>
      </c>
      <c r="S42" s="54">
        <f t="shared" si="4"/>
        <v>191843945.42289799</v>
      </c>
    </row>
    <row r="43" spans="1:19" hidden="1">
      <c r="A43" s="54" t="s">
        <v>827</v>
      </c>
      <c r="B43" s="55" t="s">
        <v>826</v>
      </c>
      <c r="C43" s="54" t="s">
        <v>743</v>
      </c>
      <c r="D43" s="55" t="s">
        <v>742</v>
      </c>
      <c r="E43" s="54">
        <v>1892333158720</v>
      </c>
      <c r="F43" s="54">
        <v>9906606709100</v>
      </c>
      <c r="G43" s="54">
        <v>48339279474500</v>
      </c>
      <c r="H43" s="54">
        <v>53732900779800</v>
      </c>
      <c r="I43" s="54">
        <v>58814121119000</v>
      </c>
      <c r="J43" s="54">
        <v>64438015191400</v>
      </c>
      <c r="K43" s="54">
        <v>68557120000000</v>
      </c>
      <c r="L43" s="54">
        <v>74269410000000</v>
      </c>
      <c r="M43" s="54">
        <v>83094570000000</v>
      </c>
      <c r="N43" s="54">
        <v>91524350000000</v>
      </c>
      <c r="O43" s="54">
        <v>98375120000000</v>
      </c>
      <c r="P43" s="54">
        <v>100878250000000</v>
      </c>
      <c r="Q43" s="54">
        <f t="shared" si="2"/>
        <v>91524350</v>
      </c>
      <c r="R43" s="54">
        <f t="shared" si="3"/>
        <v>98375120</v>
      </c>
      <c r="S43" s="54">
        <f t="shared" si="4"/>
        <v>100878250</v>
      </c>
    </row>
    <row r="44" spans="1:19" hidden="1">
      <c r="A44" s="54" t="s">
        <v>827</v>
      </c>
      <c r="B44" s="55" t="s">
        <v>826</v>
      </c>
      <c r="C44" s="54" t="s">
        <v>741</v>
      </c>
      <c r="D44" s="55" t="s">
        <v>740</v>
      </c>
      <c r="E44" s="54">
        <v>22872465428750</v>
      </c>
      <c r="F44" s="54">
        <v>204028556833000</v>
      </c>
      <c r="G44" s="54">
        <v>592552000000000</v>
      </c>
      <c r="H44" s="54">
        <v>641127000000000</v>
      </c>
      <c r="I44" s="54">
        <v>689033000000000</v>
      </c>
      <c r="J44" s="54">
        <v>740397000000000</v>
      </c>
      <c r="K44" s="54">
        <v>793476000000000</v>
      </c>
      <c r="L44" s="54">
        <v>854483000000001</v>
      </c>
      <c r="M44" s="54">
        <v>903642000000000</v>
      </c>
      <c r="N44" s="54">
        <v>962367000000001</v>
      </c>
      <c r="O44" s="54">
        <v>1036310000000000</v>
      </c>
      <c r="P44" s="54">
        <v>983179214810163</v>
      </c>
      <c r="Q44" s="54">
        <f t="shared" si="2"/>
        <v>962367000.00000095</v>
      </c>
      <c r="R44" s="54">
        <f t="shared" si="3"/>
        <v>1036310000</v>
      </c>
      <c r="S44" s="54">
        <f t="shared" si="4"/>
        <v>983179214.81016302</v>
      </c>
    </row>
    <row r="45" spans="1:19" hidden="1">
      <c r="A45" s="54" t="s">
        <v>827</v>
      </c>
      <c r="B45" s="55" t="s">
        <v>826</v>
      </c>
      <c r="C45" s="54" t="s">
        <v>739</v>
      </c>
      <c r="D45" s="55" t="s">
        <v>738</v>
      </c>
      <c r="E45" s="54">
        <v>116778000000</v>
      </c>
      <c r="F45" s="54">
        <v>187217165300</v>
      </c>
      <c r="G45" s="54">
        <v>361318605000</v>
      </c>
      <c r="H45" s="54">
        <v>388335848400</v>
      </c>
      <c r="I45" s="54">
        <v>413557515700</v>
      </c>
      <c r="J45" s="54">
        <v>426273142700</v>
      </c>
      <c r="K45" s="54">
        <v>430054000000</v>
      </c>
      <c r="L45" s="54">
        <v>452539000000</v>
      </c>
      <c r="M45" s="54">
        <v>471808000000</v>
      </c>
      <c r="N45" s="54">
        <v>493799000000</v>
      </c>
      <c r="O45" s="54">
        <v>514605628500</v>
      </c>
      <c r="P45" s="54">
        <v>528618000000</v>
      </c>
      <c r="Q45" s="54">
        <f t="shared" si="2"/>
        <v>493799</v>
      </c>
      <c r="R45" s="54">
        <f t="shared" si="3"/>
        <v>514605.62849999999</v>
      </c>
      <c r="S45" s="54">
        <f t="shared" si="4"/>
        <v>528618</v>
      </c>
    </row>
    <row r="46" spans="1:19" hidden="1">
      <c r="A46" s="54" t="s">
        <v>827</v>
      </c>
      <c r="B46" s="55" t="s">
        <v>826</v>
      </c>
      <c r="C46" s="54" t="s">
        <v>737</v>
      </c>
      <c r="D46" s="55" t="s">
        <v>736</v>
      </c>
      <c r="E46" s="54" t="s">
        <v>299</v>
      </c>
      <c r="F46" s="54">
        <v>1290285399400</v>
      </c>
      <c r="G46" s="54">
        <v>22567355082100</v>
      </c>
      <c r="H46" s="54">
        <v>25486458820200</v>
      </c>
      <c r="I46" s="54">
        <v>27466170950900</v>
      </c>
      <c r="J46" s="54">
        <v>30411327278600</v>
      </c>
      <c r="K46" s="54">
        <v>32526868028900</v>
      </c>
      <c r="L46" s="54">
        <v>36719824391700</v>
      </c>
      <c r="M46" s="54">
        <v>54103884393100</v>
      </c>
      <c r="N46" s="54">
        <v>74416033408900</v>
      </c>
      <c r="O46" s="54">
        <v>80677172141700</v>
      </c>
      <c r="P46" s="54">
        <v>87824807360700</v>
      </c>
      <c r="Q46" s="54">
        <f t="shared" si="2"/>
        <v>74416033.408899993</v>
      </c>
      <c r="R46" s="54">
        <f t="shared" si="3"/>
        <v>80677172.1417</v>
      </c>
      <c r="S46" s="54">
        <f t="shared" si="4"/>
        <v>87824807.360699996</v>
      </c>
    </row>
    <row r="47" spans="1:19" hidden="1">
      <c r="A47" s="54" t="s">
        <v>827</v>
      </c>
      <c r="B47" s="55" t="s">
        <v>826</v>
      </c>
      <c r="C47" s="54" t="s">
        <v>735</v>
      </c>
      <c r="D47" s="55" t="s">
        <v>734</v>
      </c>
      <c r="E47" s="54">
        <v>632700000000</v>
      </c>
      <c r="F47" s="54">
        <v>1619903519500</v>
      </c>
      <c r="G47" s="54">
        <v>6639733000000</v>
      </c>
      <c r="H47" s="54">
        <v>8544912000000</v>
      </c>
      <c r="I47" s="54">
        <v>8666636400772.46</v>
      </c>
      <c r="J47" s="54">
        <v>8974420467374.8496</v>
      </c>
      <c r="K47" s="54">
        <v>6990735317337.7197</v>
      </c>
      <c r="L47" s="54">
        <v>5824444869040.3105</v>
      </c>
      <c r="M47" s="54">
        <v>5537297253308.6797</v>
      </c>
      <c r="N47" s="54">
        <v>6470966475913.1592</v>
      </c>
      <c r="O47" s="54">
        <v>5869192425723.0195</v>
      </c>
      <c r="P47" s="54">
        <v>4949618804733.6797</v>
      </c>
      <c r="Q47" s="54">
        <f t="shared" si="2"/>
        <v>6470966.4759131595</v>
      </c>
      <c r="R47" s="54">
        <f t="shared" si="3"/>
        <v>5869192.42572302</v>
      </c>
      <c r="S47" s="54">
        <f t="shared" si="4"/>
        <v>4949618.8047336796</v>
      </c>
    </row>
    <row r="48" spans="1:19" hidden="1">
      <c r="A48" s="54" t="s">
        <v>827</v>
      </c>
      <c r="B48" s="55" t="s">
        <v>826</v>
      </c>
      <c r="C48" s="54" t="s">
        <v>733</v>
      </c>
      <c r="D48" s="55" t="s">
        <v>732</v>
      </c>
      <c r="E48" s="54">
        <v>499734050000</v>
      </c>
      <c r="F48" s="54">
        <v>4414953325234.6494</v>
      </c>
      <c r="G48" s="54">
        <v>20895282773909.699</v>
      </c>
      <c r="H48" s="54">
        <v>23008283119039.301</v>
      </c>
      <c r="I48" s="54">
        <v>24535480779643</v>
      </c>
      <c r="J48" s="54">
        <v>26845562754025.102</v>
      </c>
      <c r="K48" s="54">
        <v>28880934357363</v>
      </c>
      <c r="L48" s="54">
        <v>30704340945077.801</v>
      </c>
      <c r="M48" s="54">
        <v>32548530514885.398</v>
      </c>
      <c r="N48" s="54">
        <v>34066048197620.699</v>
      </c>
      <c r="O48" s="54">
        <v>35361111501041.102</v>
      </c>
      <c r="P48" s="54">
        <v>34090500683451.801</v>
      </c>
      <c r="Q48" s="54">
        <f t="shared" si="2"/>
        <v>34066048.197620697</v>
      </c>
      <c r="R48" s="54">
        <f t="shared" si="3"/>
        <v>35361111.501041099</v>
      </c>
      <c r="S48" s="54">
        <f t="shared" si="4"/>
        <v>34090500.683451802</v>
      </c>
    </row>
    <row r="49" spans="1:19" hidden="1">
      <c r="A49" s="54" t="s">
        <v>827</v>
      </c>
      <c r="B49" s="55" t="s">
        <v>826</v>
      </c>
      <c r="C49" s="54" t="s">
        <v>731</v>
      </c>
      <c r="D49" s="55" t="s">
        <v>730</v>
      </c>
      <c r="E49" s="54">
        <v>2507330027500</v>
      </c>
      <c r="F49" s="54">
        <v>6916900000000</v>
      </c>
      <c r="G49" s="54">
        <v>11510377231200</v>
      </c>
      <c r="H49" s="54">
        <v>13237020447100</v>
      </c>
      <c r="I49" s="54">
        <v>14748723307300</v>
      </c>
      <c r="J49" s="54">
        <v>17012003000000</v>
      </c>
      <c r="K49" s="54">
        <v>26490650000000</v>
      </c>
      <c r="L49" s="54">
        <v>27785874000000</v>
      </c>
      <c r="M49" s="54">
        <v>29063010000000</v>
      </c>
      <c r="N49" s="54">
        <v>30999000000000</v>
      </c>
      <c r="O49" s="54">
        <v>33382632927800</v>
      </c>
      <c r="P49" s="54">
        <v>34230935498999.996</v>
      </c>
      <c r="Q49" s="54">
        <f t="shared" si="2"/>
        <v>30999000</v>
      </c>
      <c r="R49" s="54">
        <f t="shared" si="3"/>
        <v>33382632.9278</v>
      </c>
      <c r="S49" s="54">
        <f t="shared" si="4"/>
        <v>34230935.498999998</v>
      </c>
    </row>
    <row r="50" spans="1:19" hidden="1">
      <c r="A50" s="54" t="s">
        <v>827</v>
      </c>
      <c r="B50" s="55" t="s">
        <v>826</v>
      </c>
      <c r="C50" s="54" t="s">
        <v>729</v>
      </c>
      <c r="D50" s="55" t="s">
        <v>728</v>
      </c>
      <c r="E50" s="54" t="s">
        <v>299</v>
      </c>
      <c r="F50" s="54">
        <v>177443737871.448</v>
      </c>
      <c r="G50" s="54">
        <v>326667121198.05701</v>
      </c>
      <c r="H50" s="54">
        <v>323370227022.89301</v>
      </c>
      <c r="I50" s="54">
        <v>329269188950.349</v>
      </c>
      <c r="J50" s="54">
        <v>328358411727.55701</v>
      </c>
      <c r="K50" s="54">
        <v>341911054413.73901</v>
      </c>
      <c r="L50" s="54">
        <v>345417821798.745</v>
      </c>
      <c r="M50" s="54">
        <v>366963606579.38098</v>
      </c>
      <c r="N50" s="54">
        <v>385219497537.10303</v>
      </c>
      <c r="O50" s="54">
        <v>406118649384.20898</v>
      </c>
      <c r="P50" s="54">
        <v>379759418496.23901</v>
      </c>
      <c r="Q50" s="54">
        <f t="shared" si="2"/>
        <v>385219.49753710302</v>
      </c>
      <c r="R50" s="54">
        <f t="shared" si="3"/>
        <v>406118.64938420901</v>
      </c>
      <c r="S50" s="54">
        <f t="shared" si="4"/>
        <v>379759.418496239</v>
      </c>
    </row>
    <row r="51" spans="1:19" hidden="1">
      <c r="A51" s="54" t="s">
        <v>827</v>
      </c>
      <c r="B51" s="55" t="s">
        <v>826</v>
      </c>
      <c r="C51" s="54" t="s">
        <v>727</v>
      </c>
      <c r="D51" s="55" t="s">
        <v>726</v>
      </c>
      <c r="E51" s="54">
        <v>21082274100</v>
      </c>
      <c r="F51" s="54">
        <v>29943300000</v>
      </c>
      <c r="G51" s="54">
        <v>67926000000</v>
      </c>
      <c r="H51" s="54">
        <v>72146000000</v>
      </c>
      <c r="I51" s="54">
        <v>76226000000</v>
      </c>
      <c r="J51" s="54">
        <v>79602100000</v>
      </c>
      <c r="K51" s="54">
        <v>86014000000</v>
      </c>
      <c r="L51" s="54">
        <v>90086000000</v>
      </c>
      <c r="M51" s="54">
        <v>95497000000</v>
      </c>
      <c r="N51" s="54">
        <v>98575000000</v>
      </c>
      <c r="O51" s="54" t="s">
        <v>299</v>
      </c>
      <c r="P51" s="54" t="s">
        <v>299</v>
      </c>
      <c r="Q51" s="54">
        <f t="shared" si="2"/>
        <v>98575</v>
      </c>
      <c r="R51" s="54" t="e">
        <f t="shared" si="3"/>
        <v>#VALUE!</v>
      </c>
      <c r="S51" s="54" t="e">
        <f t="shared" si="4"/>
        <v>#VALUE!</v>
      </c>
    </row>
    <row r="52" spans="1:19" hidden="1">
      <c r="A52" s="54" t="s">
        <v>827</v>
      </c>
      <c r="B52" s="55" t="s">
        <v>826</v>
      </c>
      <c r="C52" s="54" t="s">
        <v>725</v>
      </c>
      <c r="D52" s="55" t="s">
        <v>724</v>
      </c>
      <c r="E52" s="54" t="s">
        <v>299</v>
      </c>
      <c r="F52" s="54" t="s">
        <v>299</v>
      </c>
      <c r="G52" s="54">
        <v>5415372330.0711803</v>
      </c>
      <c r="H52" s="54">
        <v>5671122035.2017097</v>
      </c>
      <c r="I52" s="54">
        <v>5717162968.1805</v>
      </c>
      <c r="J52" s="54">
        <v>5776546798.0271091</v>
      </c>
      <c r="K52" s="54">
        <v>5806390251.1557598</v>
      </c>
      <c r="L52" s="54">
        <v>5728365438.9059401</v>
      </c>
      <c r="M52" s="54">
        <v>5774780786.4797392</v>
      </c>
      <c r="N52" s="54">
        <v>5786675387.7679405</v>
      </c>
      <c r="O52" s="54">
        <v>5789019573.2573004</v>
      </c>
      <c r="P52" s="54">
        <v>4818942598.8729296</v>
      </c>
      <c r="Q52" s="54">
        <f t="shared" si="2"/>
        <v>5786.6753877679403</v>
      </c>
      <c r="R52" s="54">
        <f t="shared" si="3"/>
        <v>5789.0195732573002</v>
      </c>
      <c r="S52" s="54">
        <f t="shared" si="4"/>
        <v>4818.9425988729299</v>
      </c>
    </row>
    <row r="53" spans="1:19" hidden="1">
      <c r="A53" s="54" t="s">
        <v>827</v>
      </c>
      <c r="B53" s="55" t="s">
        <v>826</v>
      </c>
      <c r="C53" s="54" t="s">
        <v>723</v>
      </c>
      <c r="D53" s="55" t="s">
        <v>722</v>
      </c>
      <c r="E53" s="54">
        <v>4340172700</v>
      </c>
      <c r="F53" s="54">
        <v>9685411000</v>
      </c>
      <c r="G53" s="54">
        <v>20324656000</v>
      </c>
      <c r="H53" s="54">
        <v>19305989000</v>
      </c>
      <c r="I53" s="54">
        <v>17782367000</v>
      </c>
      <c r="J53" s="54">
        <v>16964863000.000002</v>
      </c>
      <c r="K53" s="54">
        <v>17767183000</v>
      </c>
      <c r="L53" s="54">
        <v>18174736000</v>
      </c>
      <c r="M53" s="54">
        <v>19650619000</v>
      </c>
      <c r="N53" s="54">
        <v>20837499000</v>
      </c>
      <c r="O53" s="54">
        <v>21925930000</v>
      </c>
      <c r="P53" s="54">
        <v>20267077000</v>
      </c>
      <c r="Q53" s="54">
        <f t="shared" si="2"/>
        <v>20837.499</v>
      </c>
      <c r="R53" s="54">
        <f t="shared" si="3"/>
        <v>21925.93</v>
      </c>
      <c r="S53" s="54">
        <f t="shared" si="4"/>
        <v>20267.077000000001</v>
      </c>
    </row>
    <row r="54" spans="1:19" hidden="1">
      <c r="A54" s="54" t="s">
        <v>827</v>
      </c>
      <c r="B54" s="55" t="s">
        <v>826</v>
      </c>
      <c r="C54" s="54" t="s">
        <v>721</v>
      </c>
      <c r="D54" s="55" t="s">
        <v>720</v>
      </c>
      <c r="E54" s="54" t="s">
        <v>299</v>
      </c>
      <c r="F54" s="54">
        <v>2339878000000</v>
      </c>
      <c r="G54" s="54">
        <v>3734479000000</v>
      </c>
      <c r="H54" s="54">
        <v>3825992000000</v>
      </c>
      <c r="I54" s="54">
        <v>3879664000000</v>
      </c>
      <c r="J54" s="54">
        <v>4047450000000</v>
      </c>
      <c r="K54" s="54">
        <v>4308149000000</v>
      </c>
      <c r="L54" s="54">
        <v>4473262000000</v>
      </c>
      <c r="M54" s="54">
        <v>4821381000000</v>
      </c>
      <c r="N54" s="54">
        <v>5112634000000</v>
      </c>
      <c r="O54" s="54">
        <v>5440320000000</v>
      </c>
      <c r="P54" s="54">
        <v>5496111000000</v>
      </c>
      <c r="Q54" s="54">
        <f t="shared" si="2"/>
        <v>5112634</v>
      </c>
      <c r="R54" s="54">
        <f t="shared" si="3"/>
        <v>5440320</v>
      </c>
      <c r="S54" s="54">
        <f t="shared" si="4"/>
        <v>5496111</v>
      </c>
    </row>
    <row r="55" spans="1:19" hidden="1">
      <c r="A55" s="54" t="s">
        <v>827</v>
      </c>
      <c r="B55" s="55" t="s">
        <v>826</v>
      </c>
      <c r="C55" s="54" t="s">
        <v>719</v>
      </c>
      <c r="D55" s="55" t="s">
        <v>718</v>
      </c>
      <c r="E55" s="54">
        <v>826398565000</v>
      </c>
      <c r="F55" s="54">
        <v>1296707000000</v>
      </c>
      <c r="G55" s="54">
        <v>1885798000000</v>
      </c>
      <c r="H55" s="54">
        <v>1937794000000</v>
      </c>
      <c r="I55" s="54">
        <v>1990778000000</v>
      </c>
      <c r="J55" s="54">
        <v>2053229000000</v>
      </c>
      <c r="K55" s="54">
        <v>2098866000000</v>
      </c>
      <c r="L55" s="54">
        <v>2159620000000</v>
      </c>
      <c r="M55" s="54">
        <v>2240963000000</v>
      </c>
      <c r="N55" s="54">
        <v>2315916000000</v>
      </c>
      <c r="O55" s="54">
        <v>2385019000000</v>
      </c>
      <c r="P55" s="54">
        <v>2408204000000</v>
      </c>
      <c r="Q55" s="54">
        <f t="shared" si="2"/>
        <v>2315916</v>
      </c>
      <c r="R55" s="54">
        <f t="shared" si="3"/>
        <v>2385019</v>
      </c>
      <c r="S55" s="54">
        <f t="shared" si="4"/>
        <v>2408204</v>
      </c>
    </row>
    <row r="56" spans="1:19" hidden="1">
      <c r="A56" s="54" t="s">
        <v>827</v>
      </c>
      <c r="B56" s="55" t="s">
        <v>826</v>
      </c>
      <c r="C56" s="54" t="s">
        <v>717</v>
      </c>
      <c r="D56" s="55" t="s">
        <v>716</v>
      </c>
      <c r="E56" s="54" t="s">
        <v>299</v>
      </c>
      <c r="F56" s="54">
        <v>100771300000</v>
      </c>
      <c r="G56" s="54">
        <v>221776000000</v>
      </c>
      <c r="H56" s="54">
        <v>245480000000</v>
      </c>
      <c r="I56" s="54">
        <v>358105109000</v>
      </c>
      <c r="J56" s="54">
        <v>389391581000</v>
      </c>
      <c r="K56" s="54">
        <v>427111577500</v>
      </c>
      <c r="L56" s="54">
        <v>448488778000</v>
      </c>
      <c r="M56" s="54">
        <v>466478458800</v>
      </c>
      <c r="N56" s="54">
        <v>510171005200</v>
      </c>
      <c r="O56" s="54">
        <v>574176000000</v>
      </c>
      <c r="P56" s="54">
        <v>583959325100</v>
      </c>
      <c r="Q56" s="54">
        <f t="shared" si="2"/>
        <v>510171.00520000001</v>
      </c>
      <c r="R56" s="54">
        <f t="shared" si="3"/>
        <v>574176</v>
      </c>
      <c r="S56" s="54">
        <f t="shared" si="4"/>
        <v>583959.32510000002</v>
      </c>
    </row>
    <row r="57" spans="1:19" hidden="1">
      <c r="A57" s="54" t="s">
        <v>827</v>
      </c>
      <c r="B57" s="55" t="s">
        <v>826</v>
      </c>
      <c r="C57" s="54" t="s">
        <v>715</v>
      </c>
      <c r="D57" s="55" t="s">
        <v>714</v>
      </c>
      <c r="E57" s="54">
        <v>530650000</v>
      </c>
      <c r="F57" s="54">
        <v>794210000</v>
      </c>
      <c r="G57" s="54">
        <v>1324290000</v>
      </c>
      <c r="H57" s="54">
        <v>1286460000</v>
      </c>
      <c r="I57" s="54">
        <v>1292730000</v>
      </c>
      <c r="J57" s="54">
        <v>1499560000</v>
      </c>
      <c r="K57" s="54">
        <v>1401990000</v>
      </c>
      <c r="L57" s="54">
        <v>1510460000</v>
      </c>
      <c r="M57" s="54">
        <v>1373380000</v>
      </c>
      <c r="N57" s="54">
        <v>1490240000</v>
      </c>
      <c r="O57" s="54">
        <v>1624452300</v>
      </c>
      <c r="P57" s="54">
        <v>1398662200</v>
      </c>
      <c r="Q57" s="54">
        <f t="shared" si="2"/>
        <v>1490.24</v>
      </c>
      <c r="R57" s="54">
        <f t="shared" si="3"/>
        <v>1624.4522999999999</v>
      </c>
      <c r="S57" s="54">
        <f t="shared" si="4"/>
        <v>1398.6622</v>
      </c>
    </row>
    <row r="58" spans="1:19" hidden="1">
      <c r="A58" s="54" t="s">
        <v>827</v>
      </c>
      <c r="B58" s="55" t="s">
        <v>826</v>
      </c>
      <c r="C58" s="54" t="s">
        <v>713</v>
      </c>
      <c r="D58" s="55" t="s">
        <v>712</v>
      </c>
      <c r="E58" s="54">
        <v>57621861100</v>
      </c>
      <c r="F58" s="54">
        <v>376451624900</v>
      </c>
      <c r="G58" s="54">
        <v>2124319968900.0002</v>
      </c>
      <c r="H58" s="54">
        <v>2291662833700</v>
      </c>
      <c r="I58" s="54">
        <v>2495506901400</v>
      </c>
      <c r="J58" s="54">
        <v>2784215826900</v>
      </c>
      <c r="K58" s="54">
        <v>3073360626000</v>
      </c>
      <c r="L58" s="54">
        <v>3337401050600</v>
      </c>
      <c r="M58" s="54">
        <v>3622310660600</v>
      </c>
      <c r="N58" s="54">
        <v>4053051872300</v>
      </c>
      <c r="O58" s="54">
        <v>4353472837200</v>
      </c>
      <c r="P58" s="54">
        <v>4238440531499.9995</v>
      </c>
      <c r="Q58" s="54">
        <f t="shared" si="2"/>
        <v>4053051.8722999999</v>
      </c>
      <c r="R58" s="54">
        <f t="shared" si="3"/>
        <v>4353472.8372</v>
      </c>
      <c r="S58" s="54">
        <f t="shared" si="4"/>
        <v>4238440.5314999996</v>
      </c>
    </row>
    <row r="59" spans="1:19" hidden="1">
      <c r="A59" s="54" t="s">
        <v>827</v>
      </c>
      <c r="B59" s="55" t="s">
        <v>826</v>
      </c>
      <c r="C59" s="54" t="s">
        <v>711</v>
      </c>
      <c r="D59" s="55" t="s">
        <v>710</v>
      </c>
      <c r="E59" s="54">
        <v>14021973000</v>
      </c>
      <c r="F59" s="54">
        <v>17095001000</v>
      </c>
      <c r="G59" s="54">
        <v>78067843000</v>
      </c>
      <c r="H59" s="54">
        <v>86587424000</v>
      </c>
      <c r="I59" s="54">
        <v>93662124000</v>
      </c>
      <c r="J59" s="54">
        <v>100144291000</v>
      </c>
      <c r="K59" s="54">
        <v>97501257000</v>
      </c>
      <c r="L59" s="54">
        <v>98028639000</v>
      </c>
      <c r="M59" s="54">
        <v>101858207000</v>
      </c>
      <c r="N59" s="54">
        <v>104605438000</v>
      </c>
      <c r="O59" s="54">
        <v>104934502000</v>
      </c>
      <c r="P59" s="54">
        <v>95983572000</v>
      </c>
      <c r="Q59" s="54">
        <f t="shared" si="2"/>
        <v>104605.43799999999</v>
      </c>
      <c r="R59" s="54">
        <f t="shared" si="3"/>
        <v>104934.50199999999</v>
      </c>
      <c r="S59" s="54">
        <f t="shared" si="4"/>
        <v>95983.572</v>
      </c>
    </row>
    <row r="60" spans="1:19" hidden="1">
      <c r="A60" s="54" t="s">
        <v>827</v>
      </c>
      <c r="B60" s="55" t="s">
        <v>826</v>
      </c>
      <c r="C60" s="54" t="s">
        <v>709</v>
      </c>
      <c r="D60" s="55" t="s">
        <v>708</v>
      </c>
      <c r="E60" s="54">
        <v>93336697300</v>
      </c>
      <c r="F60" s="54">
        <v>341690835500</v>
      </c>
      <c r="G60" s="54">
        <v>1335952405000</v>
      </c>
      <c r="H60" s="54">
        <v>1635823600000</v>
      </c>
      <c r="I60" s="54">
        <v>1812628720000</v>
      </c>
      <c r="J60" s="54">
        <v>2079378981000</v>
      </c>
      <c r="K60" s="54">
        <v>2401599322000</v>
      </c>
      <c r="L60" s="54">
        <v>2672955645000</v>
      </c>
      <c r="M60" s="54">
        <v>3402751680000</v>
      </c>
      <c r="N60" s="54">
        <v>4325811508000.0005</v>
      </c>
      <c r="O60" s="54">
        <v>5128771424000</v>
      </c>
      <c r="P60" s="54">
        <v>5672995380000</v>
      </c>
      <c r="Q60" s="54">
        <f t="shared" si="2"/>
        <v>4325811.5080000004</v>
      </c>
      <c r="R60" s="54">
        <f t="shared" si="3"/>
        <v>5128771.4239999996</v>
      </c>
      <c r="S60" s="54">
        <f t="shared" si="4"/>
        <v>5672995.3799999999</v>
      </c>
    </row>
    <row r="61" spans="1:19" hidden="1">
      <c r="A61" s="54" t="s">
        <v>827</v>
      </c>
      <c r="B61" s="55" t="s">
        <v>826</v>
      </c>
      <c r="C61" s="54" t="s">
        <v>707</v>
      </c>
      <c r="D61" s="55" t="s">
        <v>706</v>
      </c>
      <c r="E61" s="54">
        <v>4689782204.0267305</v>
      </c>
      <c r="F61" s="54">
        <v>11531827700</v>
      </c>
      <c r="G61" s="54">
        <v>19665540000</v>
      </c>
      <c r="H61" s="54">
        <v>20515590000</v>
      </c>
      <c r="I61" s="54">
        <v>21000760000</v>
      </c>
      <c r="J61" s="54">
        <v>21558030000</v>
      </c>
      <c r="K61" s="54">
        <v>22346390000</v>
      </c>
      <c r="L61" s="54">
        <v>22945050000</v>
      </c>
      <c r="M61" s="54">
        <v>23591570000</v>
      </c>
      <c r="N61" s="54">
        <v>24550760000</v>
      </c>
      <c r="O61" s="54">
        <v>25559270000</v>
      </c>
      <c r="P61" s="54">
        <v>23324950000</v>
      </c>
      <c r="Q61" s="54">
        <f t="shared" si="2"/>
        <v>24550.76</v>
      </c>
      <c r="R61" s="54">
        <f t="shared" si="3"/>
        <v>25559.27</v>
      </c>
      <c r="S61" s="54">
        <f t="shared" si="4"/>
        <v>23324.95</v>
      </c>
    </row>
    <row r="62" spans="1:19" hidden="1">
      <c r="A62" s="54" t="s">
        <v>827</v>
      </c>
      <c r="B62" s="55" t="s">
        <v>826</v>
      </c>
      <c r="C62" s="54" t="s">
        <v>705</v>
      </c>
      <c r="D62" s="55" t="s">
        <v>704</v>
      </c>
      <c r="E62" s="54">
        <v>32564139200</v>
      </c>
      <c r="F62" s="54">
        <v>481158507800</v>
      </c>
      <c r="G62" s="54">
        <v>6512288224400</v>
      </c>
      <c r="H62" s="54">
        <v>7578816767200</v>
      </c>
      <c r="I62" s="54">
        <v>7410401785600</v>
      </c>
      <c r="J62" s="54">
        <v>7305824408300</v>
      </c>
      <c r="K62" s="54">
        <v>5879610799700</v>
      </c>
      <c r="L62" s="54">
        <v>5161558359300</v>
      </c>
      <c r="M62" s="54">
        <v>5216347978000</v>
      </c>
      <c r="N62" s="54">
        <v>5569450740000</v>
      </c>
      <c r="O62" s="54">
        <v>4880590005800</v>
      </c>
      <c r="P62" s="54">
        <v>4290722740700</v>
      </c>
      <c r="Q62" s="54">
        <f t="shared" si="2"/>
        <v>5569450.7400000002</v>
      </c>
      <c r="R62" s="54">
        <f t="shared" si="3"/>
        <v>4880590.0058000004</v>
      </c>
      <c r="S62" s="54">
        <f t="shared" si="4"/>
        <v>4290722.7407</v>
      </c>
    </row>
    <row r="63" spans="1:19" hidden="1">
      <c r="A63" s="54" t="s">
        <v>827</v>
      </c>
      <c r="B63" s="55" t="s">
        <v>826</v>
      </c>
      <c r="C63" s="54" t="s">
        <v>703</v>
      </c>
      <c r="D63" s="55" t="s">
        <v>702</v>
      </c>
      <c r="E63" s="54" t="s">
        <v>299</v>
      </c>
      <c r="F63" s="54">
        <v>6803397300</v>
      </c>
      <c r="G63" s="54">
        <v>31387373100</v>
      </c>
      <c r="H63" s="54" t="s">
        <v>299</v>
      </c>
      <c r="I63" s="54" t="s">
        <v>299</v>
      </c>
      <c r="J63" s="54" t="s">
        <v>299</v>
      </c>
      <c r="K63" s="54" t="s">
        <v>299</v>
      </c>
      <c r="L63" s="54" t="s">
        <v>299</v>
      </c>
      <c r="M63" s="54" t="s">
        <v>299</v>
      </c>
      <c r="N63" s="54" t="s">
        <v>299</v>
      </c>
      <c r="O63" s="54" t="s">
        <v>299</v>
      </c>
      <c r="P63" s="54" t="s">
        <v>299</v>
      </c>
      <c r="Q63" s="54" t="e">
        <f t="shared" si="2"/>
        <v>#VALUE!</v>
      </c>
      <c r="R63" s="54" t="e">
        <f t="shared" si="3"/>
        <v>#VALUE!</v>
      </c>
      <c r="S63" s="54" t="e">
        <f t="shared" si="4"/>
        <v>#VALUE!</v>
      </c>
    </row>
    <row r="64" spans="1:19" hidden="1">
      <c r="A64" s="54" t="s">
        <v>827</v>
      </c>
      <c r="B64" s="55" t="s">
        <v>826</v>
      </c>
      <c r="C64" s="54" t="s">
        <v>701</v>
      </c>
      <c r="D64" s="55" t="s">
        <v>700</v>
      </c>
      <c r="E64" s="54" t="s">
        <v>299</v>
      </c>
      <c r="F64" s="54">
        <v>5938888000</v>
      </c>
      <c r="G64" s="54">
        <v>15977500000</v>
      </c>
      <c r="H64" s="54">
        <v>17307400000</v>
      </c>
      <c r="I64" s="54">
        <v>18575500000</v>
      </c>
      <c r="J64" s="54">
        <v>19609500000</v>
      </c>
      <c r="K64" s="54">
        <v>20326900000</v>
      </c>
      <c r="L64" s="54">
        <v>21443300000</v>
      </c>
      <c r="M64" s="54">
        <v>23283100000</v>
      </c>
      <c r="N64" s="54">
        <v>25432100000</v>
      </c>
      <c r="O64" s="54">
        <v>27476300000</v>
      </c>
      <c r="P64" s="54" t="s">
        <v>299</v>
      </c>
      <c r="Q64" s="54">
        <f t="shared" si="2"/>
        <v>25432.1</v>
      </c>
      <c r="R64" s="54">
        <f t="shared" si="3"/>
        <v>27476.3</v>
      </c>
      <c r="S64" s="54" t="e">
        <f t="shared" si="4"/>
        <v>#VALUE!</v>
      </c>
    </row>
    <row r="65" spans="1:20" hidden="1">
      <c r="A65" s="54" t="s">
        <v>827</v>
      </c>
      <c r="B65" s="55" t="s">
        <v>826</v>
      </c>
      <c r="C65" s="54" t="s">
        <v>699</v>
      </c>
      <c r="D65" s="55" t="s">
        <v>698</v>
      </c>
      <c r="E65" s="54">
        <v>3036771300</v>
      </c>
      <c r="F65" s="54">
        <v>12299433100</v>
      </c>
      <c r="G65" s="54">
        <v>32879466200.000004</v>
      </c>
      <c r="H65" s="54">
        <v>37529601200</v>
      </c>
      <c r="I65" s="54">
        <v>42483975100</v>
      </c>
      <c r="J65" s="54">
        <v>45970277500</v>
      </c>
      <c r="K65" s="54">
        <v>49758055600</v>
      </c>
      <c r="L65" s="54">
        <v>53114425000</v>
      </c>
      <c r="M65" s="54">
        <v>54755395900</v>
      </c>
      <c r="N65" s="54">
        <v>57530132500</v>
      </c>
      <c r="O65" s="54">
        <v>58418214900</v>
      </c>
      <c r="P65" s="54">
        <v>58869460400</v>
      </c>
      <c r="Q65" s="54">
        <f t="shared" si="2"/>
        <v>57530.1325</v>
      </c>
      <c r="R65" s="54">
        <f t="shared" si="3"/>
        <v>58418.214899999999</v>
      </c>
      <c r="S65" s="54">
        <f t="shared" si="4"/>
        <v>58869.460400000004</v>
      </c>
    </row>
    <row r="66" spans="1:20" hidden="1">
      <c r="A66" s="54" t="s">
        <v>827</v>
      </c>
      <c r="B66" s="55" t="s">
        <v>826</v>
      </c>
      <c r="C66" s="54" t="s">
        <v>697</v>
      </c>
      <c r="D66" s="55" t="s">
        <v>696</v>
      </c>
      <c r="E66" s="54">
        <v>25063807700</v>
      </c>
      <c r="F66" s="54">
        <v>66669899900</v>
      </c>
      <c r="G66" s="54">
        <v>513958341000</v>
      </c>
      <c r="H66" s="54">
        <v>745666698000</v>
      </c>
      <c r="I66" s="54">
        <v>864978283000</v>
      </c>
      <c r="J66" s="54">
        <v>1057899776000</v>
      </c>
      <c r="K66" s="54">
        <v>1292686340000</v>
      </c>
      <c r="L66" s="54">
        <v>1562975000000</v>
      </c>
      <c r="M66" s="54">
        <v>1821901900000</v>
      </c>
      <c r="N66" s="54">
        <v>2190270000000</v>
      </c>
      <c r="O66" s="54">
        <v>2674210500000</v>
      </c>
      <c r="P66" s="54">
        <v>3356079500000</v>
      </c>
      <c r="Q66" s="54">
        <f t="shared" si="2"/>
        <v>2190270</v>
      </c>
      <c r="R66" s="54">
        <f t="shared" si="3"/>
        <v>2674210.5</v>
      </c>
      <c r="S66" s="54">
        <f t="shared" si="4"/>
        <v>3356079.5</v>
      </c>
    </row>
    <row r="67" spans="1:20" hidden="1">
      <c r="A67" s="54" t="s">
        <v>827</v>
      </c>
      <c r="B67" s="55" t="s">
        <v>826</v>
      </c>
      <c r="C67" s="54" t="s">
        <v>695</v>
      </c>
      <c r="D67" s="55" t="s">
        <v>694</v>
      </c>
      <c r="E67" s="54" t="s">
        <v>299</v>
      </c>
      <c r="F67" s="54">
        <v>8888700000</v>
      </c>
      <c r="G67" s="54">
        <v>14098400000</v>
      </c>
      <c r="H67" s="54">
        <v>14438000000</v>
      </c>
      <c r="I67" s="54">
        <v>15579300000</v>
      </c>
      <c r="J67" s="54">
        <v>16588500000</v>
      </c>
      <c r="K67" s="54">
        <v>17410200000</v>
      </c>
      <c r="L67" s="54">
        <v>19128100000</v>
      </c>
      <c r="M67" s="54">
        <v>19804600000</v>
      </c>
      <c r="N67" s="54">
        <v>19842700000</v>
      </c>
      <c r="O67" s="54">
        <v>21474700000</v>
      </c>
      <c r="P67" s="54" t="s">
        <v>299</v>
      </c>
      <c r="Q67" s="54">
        <f t="shared" ref="Q67" si="5">N67/1000000</f>
        <v>19842.7</v>
      </c>
      <c r="R67" s="54">
        <f t="shared" si="3"/>
        <v>21474.7</v>
      </c>
      <c r="S67" s="54" t="e">
        <f t="shared" si="4"/>
        <v>#VALUE!</v>
      </c>
    </row>
    <row r="68" spans="1:20">
      <c r="A68" s="54" t="s">
        <v>827</v>
      </c>
      <c r="B68" s="55" t="s">
        <v>826</v>
      </c>
      <c r="C68" s="54" t="s">
        <v>38</v>
      </c>
      <c r="D68" s="55" t="s">
        <v>297</v>
      </c>
      <c r="E68" s="54">
        <v>1909700000</v>
      </c>
      <c r="F68" s="54">
        <v>3643100000</v>
      </c>
      <c r="G68" s="54">
        <v>6560555000</v>
      </c>
      <c r="H68" s="54">
        <v>6847005300</v>
      </c>
      <c r="I68" s="54">
        <v>7564829700</v>
      </c>
      <c r="J68" s="54">
        <v>8741632400</v>
      </c>
      <c r="K68" s="54">
        <v>9225710300</v>
      </c>
      <c r="L68" s="54">
        <v>9757598800</v>
      </c>
      <c r="M68" s="54">
        <v>10190451600</v>
      </c>
      <c r="N68" s="54">
        <v>10899455594.7145</v>
      </c>
      <c r="O68" s="54">
        <v>10900430401.2719</v>
      </c>
      <c r="P68" s="54">
        <v>9228387146.9971104</v>
      </c>
      <c r="Q68" s="54">
        <f t="shared" ref="Q68:Q131" si="6">N68/1000000</f>
        <v>10899.4555947145</v>
      </c>
      <c r="R68" s="54">
        <f t="shared" ref="R68:R131" si="7">O68/1000000</f>
        <v>10900.4304012719</v>
      </c>
      <c r="S68" s="54">
        <f t="shared" ref="S68:S131" si="8">P68/1000000</f>
        <v>9228.3871469971109</v>
      </c>
      <c r="T68" s="56">
        <f>(S68/S104)-1</f>
        <v>-6.1496454873245621E-2</v>
      </c>
    </row>
    <row r="69" spans="1:20" hidden="1">
      <c r="A69" s="54" t="s">
        <v>827</v>
      </c>
      <c r="B69" s="55" t="s">
        <v>826</v>
      </c>
      <c r="C69" s="54" t="s">
        <v>693</v>
      </c>
      <c r="D69" s="55" t="s">
        <v>692</v>
      </c>
      <c r="E69" s="54">
        <v>89393692000</v>
      </c>
      <c r="F69" s="54">
        <v>135592000000</v>
      </c>
      <c r="G69" s="54">
        <v>198756000000</v>
      </c>
      <c r="H69" s="54">
        <v>201977000000</v>
      </c>
      <c r="I69" s="54">
        <v>205160000000</v>
      </c>
      <c r="J69" s="54">
        <v>208968000000</v>
      </c>
      <c r="K69" s="54">
        <v>213464000000</v>
      </c>
      <c r="L69" s="54">
        <v>218508000000</v>
      </c>
      <c r="M69" s="54">
        <v>226414000000</v>
      </c>
      <c r="N69" s="54">
        <v>234406000000</v>
      </c>
      <c r="O69" s="54">
        <v>241311000000</v>
      </c>
      <c r="P69" s="54">
        <v>240205000000</v>
      </c>
      <c r="Q69" s="54">
        <f t="shared" si="6"/>
        <v>234406</v>
      </c>
      <c r="R69" s="54">
        <f t="shared" si="7"/>
        <v>241311</v>
      </c>
      <c r="S69" s="54">
        <f t="shared" si="8"/>
        <v>240205</v>
      </c>
    </row>
    <row r="70" spans="1:20" hidden="1">
      <c r="A70" s="54" t="s">
        <v>827</v>
      </c>
      <c r="B70" s="55" t="s">
        <v>826</v>
      </c>
      <c r="C70" s="54" t="s">
        <v>691</v>
      </c>
      <c r="D70" s="55" t="s">
        <v>690</v>
      </c>
      <c r="E70" s="54">
        <v>1057214000000</v>
      </c>
      <c r="F70" s="54">
        <v>1501943000000</v>
      </c>
      <c r="G70" s="54">
        <v>2113091000000</v>
      </c>
      <c r="H70" s="54">
        <v>2134475000000</v>
      </c>
      <c r="I70" s="54">
        <v>2164612000000</v>
      </c>
      <c r="J70" s="54">
        <v>2196359000000</v>
      </c>
      <c r="K70" s="54">
        <v>2245909000000</v>
      </c>
      <c r="L70" s="54">
        <v>2281389000000</v>
      </c>
      <c r="M70" s="54">
        <v>2349163000000</v>
      </c>
      <c r="N70" s="54">
        <v>2418096000000</v>
      </c>
      <c r="O70" s="54">
        <v>2489933000000</v>
      </c>
      <c r="P70" s="54">
        <v>2339190000000</v>
      </c>
      <c r="Q70" s="54">
        <f t="shared" si="6"/>
        <v>2418096</v>
      </c>
      <c r="R70" s="54">
        <f t="shared" si="7"/>
        <v>2489933</v>
      </c>
      <c r="S70" s="54">
        <f t="shared" si="8"/>
        <v>2339190</v>
      </c>
    </row>
    <row r="71" spans="1:20" hidden="1">
      <c r="A71" s="54" t="s">
        <v>827</v>
      </c>
      <c r="B71" s="55" t="s">
        <v>826</v>
      </c>
      <c r="C71" s="54" t="s">
        <v>689</v>
      </c>
      <c r="D71" s="55" t="s">
        <v>688</v>
      </c>
      <c r="E71" s="54">
        <v>314955005952</v>
      </c>
      <c r="F71" s="54">
        <v>446249992200</v>
      </c>
      <c r="G71" s="54" t="s">
        <v>299</v>
      </c>
      <c r="H71" s="54" t="s">
        <v>299</v>
      </c>
      <c r="I71" s="54" t="s">
        <v>299</v>
      </c>
      <c r="J71" s="54" t="s">
        <v>299</v>
      </c>
      <c r="K71" s="54" t="s">
        <v>299</v>
      </c>
      <c r="L71" s="54" t="s">
        <v>299</v>
      </c>
      <c r="M71" s="54" t="s">
        <v>299</v>
      </c>
      <c r="N71" s="54" t="s">
        <v>299</v>
      </c>
      <c r="O71" s="54" t="s">
        <v>299</v>
      </c>
      <c r="P71" s="54" t="s">
        <v>299</v>
      </c>
      <c r="Q71" s="54" t="e">
        <f t="shared" si="6"/>
        <v>#VALUE!</v>
      </c>
      <c r="R71" s="54" t="e">
        <f t="shared" si="7"/>
        <v>#VALUE!</v>
      </c>
      <c r="S71" s="54" t="e">
        <f t="shared" si="8"/>
        <v>#VALUE!</v>
      </c>
    </row>
    <row r="72" spans="1:20" hidden="1">
      <c r="A72" s="54" t="s">
        <v>827</v>
      </c>
      <c r="B72" s="55" t="s">
        <v>826</v>
      </c>
      <c r="C72" s="54" t="s">
        <v>687</v>
      </c>
      <c r="D72" s="55" t="s">
        <v>686</v>
      </c>
      <c r="E72" s="54">
        <v>1452900000000</v>
      </c>
      <c r="F72" s="54">
        <v>3053761000000</v>
      </c>
      <c r="G72" s="54">
        <v>7403892503200</v>
      </c>
      <c r="H72" s="54">
        <v>7891654229800</v>
      </c>
      <c r="I72" s="54">
        <v>7848544739900</v>
      </c>
      <c r="J72" s="54">
        <v>8520399566800</v>
      </c>
      <c r="K72" s="54">
        <v>7797324892900</v>
      </c>
      <c r="L72" s="54">
        <v>7665279545400</v>
      </c>
      <c r="M72" s="54">
        <v>8120907682300</v>
      </c>
      <c r="N72" s="54">
        <v>8751044250600.001</v>
      </c>
      <c r="O72" s="54">
        <v>9088144141300</v>
      </c>
      <c r="P72" s="54">
        <v>8347926911900</v>
      </c>
      <c r="Q72" s="54">
        <f t="shared" si="6"/>
        <v>8751044.2506000008</v>
      </c>
      <c r="R72" s="54">
        <f t="shared" si="7"/>
        <v>9088144.1413000003</v>
      </c>
      <c r="S72" s="54">
        <f t="shared" si="8"/>
        <v>8347926.9118999997</v>
      </c>
    </row>
    <row r="73" spans="1:20" hidden="1">
      <c r="A73" s="54" t="s">
        <v>827</v>
      </c>
      <c r="B73" s="55" t="s">
        <v>826</v>
      </c>
      <c r="C73" s="54" t="s">
        <v>685</v>
      </c>
      <c r="D73" s="55" t="s">
        <v>684</v>
      </c>
      <c r="E73" s="54">
        <v>2297319900</v>
      </c>
      <c r="F73" s="54">
        <v>9624984600</v>
      </c>
      <c r="G73" s="54">
        <v>40592853200</v>
      </c>
      <c r="H73" s="54">
        <v>44450739300</v>
      </c>
      <c r="I73" s="54">
        <v>48396734600</v>
      </c>
      <c r="J73" s="54">
        <v>50100074300</v>
      </c>
      <c r="K73" s="54">
        <v>57176231700</v>
      </c>
      <c r="L73" s="54">
        <v>63183112800</v>
      </c>
      <c r="M73" s="54">
        <v>68823196000</v>
      </c>
      <c r="N73" s="54">
        <v>79039805300</v>
      </c>
      <c r="O73" s="54">
        <v>89226536100</v>
      </c>
      <c r="P73" s="54">
        <v>94614901400</v>
      </c>
      <c r="Q73" s="54">
        <f t="shared" si="6"/>
        <v>79039.805300000007</v>
      </c>
      <c r="R73" s="54">
        <f t="shared" si="7"/>
        <v>89226.536099999998</v>
      </c>
      <c r="S73" s="54">
        <f t="shared" si="8"/>
        <v>94614.901400000002</v>
      </c>
    </row>
    <row r="74" spans="1:20" hidden="1">
      <c r="A74" s="54" t="s">
        <v>827</v>
      </c>
      <c r="B74" s="55" t="s">
        <v>826</v>
      </c>
      <c r="C74" s="54" t="s">
        <v>683</v>
      </c>
      <c r="D74" s="55" t="s">
        <v>682</v>
      </c>
      <c r="E74" s="54" t="s">
        <v>299</v>
      </c>
      <c r="F74" s="54">
        <v>6117021100</v>
      </c>
      <c r="G74" s="54">
        <v>24760419700</v>
      </c>
      <c r="H74" s="54">
        <v>26942615900</v>
      </c>
      <c r="I74" s="54">
        <v>28065635900</v>
      </c>
      <c r="J74" s="54">
        <v>30718242100</v>
      </c>
      <c r="K74" s="54">
        <v>33166388099.999996</v>
      </c>
      <c r="L74" s="54">
        <v>34175996600</v>
      </c>
      <c r="M74" s="54">
        <v>38765500800</v>
      </c>
      <c r="N74" s="54">
        <v>42864318400</v>
      </c>
      <c r="O74" s="54">
        <v>47060392200</v>
      </c>
      <c r="P74" s="54">
        <v>46969939270.965599</v>
      </c>
      <c r="Q74" s="54">
        <f t="shared" si="6"/>
        <v>42864.318399999996</v>
      </c>
      <c r="R74" s="54">
        <f t="shared" si="7"/>
        <v>47060.392200000002</v>
      </c>
      <c r="S74" s="54">
        <f t="shared" si="8"/>
        <v>46969.939270965602</v>
      </c>
    </row>
    <row r="75" spans="1:20" hidden="1">
      <c r="A75" s="54" t="s">
        <v>827</v>
      </c>
      <c r="B75" s="55" t="s">
        <v>826</v>
      </c>
      <c r="C75" s="54" t="s">
        <v>681</v>
      </c>
      <c r="D75" s="55" t="s">
        <v>680</v>
      </c>
      <c r="E75" s="54">
        <v>1479439064000</v>
      </c>
      <c r="F75" s="54">
        <v>2097226000000</v>
      </c>
      <c r="G75" s="54">
        <v>2762535000000</v>
      </c>
      <c r="H75" s="54">
        <v>2811180000000</v>
      </c>
      <c r="I75" s="54">
        <v>2876449000000</v>
      </c>
      <c r="J75" s="54">
        <v>2986082000000</v>
      </c>
      <c r="K75" s="54">
        <v>3095143000000</v>
      </c>
      <c r="L75" s="54">
        <v>3212504000000</v>
      </c>
      <c r="M75" s="54">
        <v>3345005000000</v>
      </c>
      <c r="N75" s="54">
        <v>3476173000000</v>
      </c>
      <c r="O75" s="54">
        <v>3585963000000</v>
      </c>
      <c r="P75" s="54">
        <v>3461285000000</v>
      </c>
      <c r="Q75" s="54">
        <f t="shared" si="6"/>
        <v>3476173</v>
      </c>
      <c r="R75" s="54">
        <f t="shared" si="7"/>
        <v>3585963</v>
      </c>
      <c r="S75" s="54">
        <f t="shared" si="8"/>
        <v>3461285</v>
      </c>
    </row>
    <row r="76" spans="1:20" hidden="1">
      <c r="A76" s="54" t="s">
        <v>827</v>
      </c>
      <c r="B76" s="55" t="s">
        <v>826</v>
      </c>
      <c r="C76" s="54" t="s">
        <v>679</v>
      </c>
      <c r="D76" s="55" t="s">
        <v>678</v>
      </c>
      <c r="E76" s="54">
        <v>188412800</v>
      </c>
      <c r="F76" s="54">
        <v>2635169700</v>
      </c>
      <c r="G76" s="54">
        <v>57956609300</v>
      </c>
      <c r="H76" s="54">
        <v>71490377300</v>
      </c>
      <c r="I76" s="54">
        <v>121009250800</v>
      </c>
      <c r="J76" s="54">
        <v>150391818600</v>
      </c>
      <c r="K76" s="54">
        <v>178007679800</v>
      </c>
      <c r="L76" s="54">
        <v>210978989900</v>
      </c>
      <c r="M76" s="54">
        <v>249856599800</v>
      </c>
      <c r="N76" s="54">
        <v>294698315700</v>
      </c>
      <c r="O76" s="54">
        <v>341882170400</v>
      </c>
      <c r="P76" s="54">
        <v>396044777300</v>
      </c>
      <c r="Q76" s="54">
        <f t="shared" si="6"/>
        <v>294698.31569999998</v>
      </c>
      <c r="R76" s="54">
        <f t="shared" si="7"/>
        <v>341882.1704</v>
      </c>
      <c r="S76" s="54">
        <f t="shared" si="8"/>
        <v>396044.77730000002</v>
      </c>
    </row>
    <row r="77" spans="1:20" hidden="1">
      <c r="A77" s="54" t="s">
        <v>827</v>
      </c>
      <c r="B77" s="55" t="s">
        <v>826</v>
      </c>
      <c r="C77" s="54" t="s">
        <v>677</v>
      </c>
      <c r="D77" s="55" t="s">
        <v>676</v>
      </c>
      <c r="E77" s="54" t="s">
        <v>299</v>
      </c>
      <c r="F77" s="54" t="s">
        <v>299</v>
      </c>
      <c r="G77" s="54" t="s">
        <v>299</v>
      </c>
      <c r="H77" s="54" t="s">
        <v>299</v>
      </c>
      <c r="I77" s="54" t="s">
        <v>299</v>
      </c>
      <c r="J77" s="54" t="s">
        <v>299</v>
      </c>
      <c r="K77" s="54" t="s">
        <v>299</v>
      </c>
      <c r="L77" s="54" t="s">
        <v>299</v>
      </c>
      <c r="M77" s="54" t="s">
        <v>299</v>
      </c>
      <c r="N77" s="54" t="s">
        <v>299</v>
      </c>
      <c r="O77" s="54" t="s">
        <v>299</v>
      </c>
      <c r="P77" s="54" t="s">
        <v>299</v>
      </c>
      <c r="Q77" s="54" t="e">
        <f t="shared" si="6"/>
        <v>#VALUE!</v>
      </c>
      <c r="R77" s="54" t="e">
        <f t="shared" si="7"/>
        <v>#VALUE!</v>
      </c>
      <c r="S77" s="54" t="e">
        <f t="shared" si="8"/>
        <v>#VALUE!</v>
      </c>
    </row>
    <row r="78" spans="1:20" hidden="1">
      <c r="A78" s="54" t="s">
        <v>827</v>
      </c>
      <c r="B78" s="55" t="s">
        <v>826</v>
      </c>
      <c r="C78" s="54" t="s">
        <v>675</v>
      </c>
      <c r="D78" s="55" t="s">
        <v>674</v>
      </c>
      <c r="E78" s="54" t="s">
        <v>299</v>
      </c>
      <c r="F78" s="54" t="s">
        <v>299</v>
      </c>
      <c r="G78" s="54">
        <v>197672490000</v>
      </c>
      <c r="H78" s="54">
        <v>189956878000</v>
      </c>
      <c r="I78" s="54">
        <v>179877759000</v>
      </c>
      <c r="J78" s="54">
        <v>178386494000</v>
      </c>
      <c r="K78" s="54">
        <v>176225296000</v>
      </c>
      <c r="L78" s="54">
        <v>173644201000</v>
      </c>
      <c r="M78" s="54">
        <v>176016497000</v>
      </c>
      <c r="N78" s="54">
        <v>177578084000</v>
      </c>
      <c r="O78" s="54">
        <v>181584671000</v>
      </c>
      <c r="P78" s="54">
        <v>164620506000</v>
      </c>
      <c r="Q78" s="54">
        <f t="shared" si="6"/>
        <v>177578.084</v>
      </c>
      <c r="R78" s="54">
        <f t="shared" si="7"/>
        <v>181584.671</v>
      </c>
      <c r="S78" s="54">
        <f t="shared" si="8"/>
        <v>164620.50599999999</v>
      </c>
    </row>
    <row r="79" spans="1:20" hidden="1">
      <c r="A79" s="54" t="s">
        <v>827</v>
      </c>
      <c r="B79" s="55" t="s">
        <v>826</v>
      </c>
      <c r="C79" s="54" t="s">
        <v>673</v>
      </c>
      <c r="D79" s="55" t="s">
        <v>672</v>
      </c>
      <c r="E79" s="54">
        <v>5856000000</v>
      </c>
      <c r="F79" s="54">
        <v>8433000000</v>
      </c>
      <c r="G79" s="54" t="s">
        <v>299</v>
      </c>
      <c r="H79" s="54" t="s">
        <v>299</v>
      </c>
      <c r="I79" s="54" t="s">
        <v>299</v>
      </c>
      <c r="J79" s="54" t="s">
        <v>299</v>
      </c>
      <c r="K79" s="54" t="s">
        <v>299</v>
      </c>
      <c r="L79" s="54" t="s">
        <v>299</v>
      </c>
      <c r="M79" s="54" t="s">
        <v>299</v>
      </c>
      <c r="N79" s="54" t="s">
        <v>299</v>
      </c>
      <c r="O79" s="54" t="s">
        <v>299</v>
      </c>
      <c r="P79" s="54" t="s">
        <v>299</v>
      </c>
      <c r="Q79" s="54" t="e">
        <f t="shared" si="6"/>
        <v>#VALUE!</v>
      </c>
      <c r="R79" s="54" t="e">
        <f t="shared" si="7"/>
        <v>#VALUE!</v>
      </c>
      <c r="S79" s="54" t="e">
        <f t="shared" si="8"/>
        <v>#VALUE!</v>
      </c>
    </row>
    <row r="80" spans="1:20" hidden="1">
      <c r="A80" s="54" t="s">
        <v>827</v>
      </c>
      <c r="B80" s="55" t="s">
        <v>826</v>
      </c>
      <c r="C80" s="54" t="s">
        <v>671</v>
      </c>
      <c r="D80" s="55" t="s">
        <v>670</v>
      </c>
      <c r="E80" s="54">
        <v>718806660</v>
      </c>
      <c r="F80" s="54">
        <v>1312999800</v>
      </c>
      <c r="G80" s="54">
        <v>2016584700</v>
      </c>
      <c r="H80" s="54">
        <v>2067119900.0000002</v>
      </c>
      <c r="I80" s="54">
        <v>2195158100</v>
      </c>
      <c r="J80" s="54">
        <v>2237373100</v>
      </c>
      <c r="K80" s="54">
        <v>2376193700</v>
      </c>
      <c r="L80" s="54">
        <v>2604466100</v>
      </c>
      <c r="M80" s="54">
        <v>2710948000</v>
      </c>
      <c r="N80" s="54">
        <v>2842835200</v>
      </c>
      <c r="O80" s="54">
        <v>2957962400</v>
      </c>
      <c r="P80" s="54">
        <v>2843636800</v>
      </c>
      <c r="Q80" s="54">
        <f t="shared" si="6"/>
        <v>2842.8352</v>
      </c>
      <c r="R80" s="54">
        <f t="shared" si="7"/>
        <v>2957.9623999999999</v>
      </c>
      <c r="S80" s="54">
        <f t="shared" si="8"/>
        <v>2843.6368000000002</v>
      </c>
    </row>
    <row r="81" spans="1:19" hidden="1">
      <c r="A81" s="54" t="s">
        <v>827</v>
      </c>
      <c r="B81" s="55" t="s">
        <v>826</v>
      </c>
      <c r="C81" s="54" t="s">
        <v>669</v>
      </c>
      <c r="D81" s="55" t="s">
        <v>668</v>
      </c>
      <c r="E81" s="54" t="s">
        <v>299</v>
      </c>
      <c r="F81" s="54" t="s">
        <v>299</v>
      </c>
      <c r="G81" s="54" t="s">
        <v>299</v>
      </c>
      <c r="H81" s="54" t="s">
        <v>299</v>
      </c>
      <c r="I81" s="54" t="s">
        <v>299</v>
      </c>
      <c r="J81" s="54" t="s">
        <v>299</v>
      </c>
      <c r="K81" s="54" t="s">
        <v>299</v>
      </c>
      <c r="L81" s="54" t="s">
        <v>299</v>
      </c>
      <c r="M81" s="54" t="s">
        <v>299</v>
      </c>
      <c r="N81" s="54" t="s">
        <v>299</v>
      </c>
      <c r="O81" s="54" t="s">
        <v>299</v>
      </c>
      <c r="P81" s="54" t="s">
        <v>299</v>
      </c>
      <c r="Q81" s="54" t="e">
        <f t="shared" si="6"/>
        <v>#VALUE!</v>
      </c>
      <c r="R81" s="54" t="e">
        <f t="shared" si="7"/>
        <v>#VALUE!</v>
      </c>
      <c r="S81" s="54" t="e">
        <f t="shared" si="8"/>
        <v>#VALUE!</v>
      </c>
    </row>
    <row r="82" spans="1:19" hidden="1">
      <c r="A82" s="54" t="s">
        <v>827</v>
      </c>
      <c r="B82" s="55" t="s">
        <v>826</v>
      </c>
      <c r="C82" s="54" t="s">
        <v>667</v>
      </c>
      <c r="D82" s="55" t="s">
        <v>666</v>
      </c>
      <c r="E82" s="54">
        <v>33439060640.000004</v>
      </c>
      <c r="F82" s="54">
        <v>148115856300</v>
      </c>
      <c r="G82" s="54">
        <v>354802567300</v>
      </c>
      <c r="H82" s="54">
        <v>380469807200</v>
      </c>
      <c r="I82" s="54">
        <v>406672198700</v>
      </c>
      <c r="J82" s="54">
        <v>435595754500</v>
      </c>
      <c r="K82" s="54">
        <v>464644702700</v>
      </c>
      <c r="L82" s="54">
        <v>491169511700</v>
      </c>
      <c r="M82" s="54">
        <v>515477420000</v>
      </c>
      <c r="N82" s="54">
        <v>539142355899.99994</v>
      </c>
      <c r="O82" s="54">
        <v>581936057800</v>
      </c>
      <c r="P82" s="54">
        <v>588584032900</v>
      </c>
      <c r="Q82" s="54">
        <f t="shared" si="6"/>
        <v>539142.35589999997</v>
      </c>
      <c r="R82" s="54">
        <f t="shared" si="7"/>
        <v>581936.05779999995</v>
      </c>
      <c r="S82" s="54">
        <f t="shared" si="8"/>
        <v>588584.03289999999</v>
      </c>
    </row>
    <row r="83" spans="1:19" hidden="1">
      <c r="A83" s="54" t="s">
        <v>827</v>
      </c>
      <c r="B83" s="55" t="s">
        <v>826</v>
      </c>
      <c r="C83" s="54" t="s">
        <v>665</v>
      </c>
      <c r="D83" s="55" t="s">
        <v>664</v>
      </c>
      <c r="E83" s="54">
        <v>1662196220000</v>
      </c>
      <c r="F83" s="54">
        <v>5104768319700</v>
      </c>
      <c r="G83" s="54">
        <v>44287540881600</v>
      </c>
      <c r="H83" s="54">
        <v>52505946617100</v>
      </c>
      <c r="I83" s="54">
        <v>55065831441500</v>
      </c>
      <c r="J83" s="54">
        <v>59580265105700</v>
      </c>
      <c r="K83" s="54">
        <v>64756898972700</v>
      </c>
      <c r="L83" s="54">
        <v>75751686713600</v>
      </c>
      <c r="M83" s="54">
        <v>93373770439600</v>
      </c>
      <c r="N83" s="54">
        <v>103159737688100</v>
      </c>
      <c r="O83" s="54">
        <v>118047789069700</v>
      </c>
      <c r="P83" s="54">
        <v>137163995215600.02</v>
      </c>
      <c r="Q83" s="54">
        <f t="shared" si="6"/>
        <v>103159737.6881</v>
      </c>
      <c r="R83" s="54">
        <f t="shared" si="7"/>
        <v>118047789.0697</v>
      </c>
      <c r="S83" s="54">
        <f t="shared" si="8"/>
        <v>137163995.21560001</v>
      </c>
    </row>
    <row r="84" spans="1:19" hidden="1">
      <c r="A84" s="54" t="s">
        <v>827</v>
      </c>
      <c r="B84" s="55" t="s">
        <v>826</v>
      </c>
      <c r="C84" s="54" t="s">
        <v>663</v>
      </c>
      <c r="D84" s="55" t="s">
        <v>662</v>
      </c>
      <c r="E84" s="54">
        <v>7844847300</v>
      </c>
      <c r="F84" s="54">
        <v>254726000000</v>
      </c>
      <c r="G84" s="54">
        <v>521324507300</v>
      </c>
      <c r="H84" s="54">
        <v>507828123600</v>
      </c>
      <c r="I84" s="54">
        <v>506767147400</v>
      </c>
      <c r="J84" s="54">
        <v>539331440700.00006</v>
      </c>
      <c r="K84" s="54">
        <v>634849921200</v>
      </c>
      <c r="L84" s="54">
        <v>716307230600</v>
      </c>
      <c r="M84" s="54">
        <v>785589395300</v>
      </c>
      <c r="N84" s="54">
        <v>807341534500</v>
      </c>
      <c r="O84" s="54">
        <v>861300000000</v>
      </c>
      <c r="P84" s="54">
        <v>838200000000</v>
      </c>
      <c r="Q84" s="54">
        <f t="shared" si="6"/>
        <v>807341.53449999995</v>
      </c>
      <c r="R84" s="54">
        <f t="shared" si="7"/>
        <v>861300</v>
      </c>
      <c r="S84" s="54">
        <f t="shared" si="8"/>
        <v>838200</v>
      </c>
    </row>
    <row r="85" spans="1:19" hidden="1">
      <c r="A85" s="54" t="s">
        <v>827</v>
      </c>
      <c r="B85" s="55" t="s">
        <v>826</v>
      </c>
      <c r="C85" s="54" t="s">
        <v>661</v>
      </c>
      <c r="D85" s="55" t="s">
        <v>660</v>
      </c>
      <c r="E85" s="54">
        <v>11425999400</v>
      </c>
      <c r="F85" s="54">
        <v>121990504400</v>
      </c>
      <c r="G85" s="54">
        <v>751203720742.5</v>
      </c>
      <c r="H85" s="54">
        <v>835223865500</v>
      </c>
      <c r="I85" s="54">
        <v>861904393800</v>
      </c>
      <c r="J85" s="54">
        <v>857654948300</v>
      </c>
      <c r="K85" s="54">
        <v>888886946100</v>
      </c>
      <c r="L85" s="54">
        <v>924723981500</v>
      </c>
      <c r="M85" s="54">
        <v>978127942900</v>
      </c>
      <c r="N85" s="54">
        <v>988711017800</v>
      </c>
      <c r="O85" s="54">
        <v>1069005867799.9999</v>
      </c>
      <c r="P85" s="54">
        <v>961313611100</v>
      </c>
      <c r="Q85" s="54">
        <f t="shared" si="6"/>
        <v>988711.01780000003</v>
      </c>
      <c r="R85" s="54">
        <f t="shared" si="7"/>
        <v>1069005.8677999999</v>
      </c>
      <c r="S85" s="54">
        <f t="shared" si="8"/>
        <v>961313.61109999998</v>
      </c>
    </row>
    <row r="86" spans="1:19" hidden="1">
      <c r="A86" s="54" t="s">
        <v>827</v>
      </c>
      <c r="B86" s="55" t="s">
        <v>826</v>
      </c>
      <c r="C86" s="54" t="s">
        <v>659</v>
      </c>
      <c r="D86" s="55" t="s">
        <v>658</v>
      </c>
      <c r="E86" s="54">
        <v>15390449000</v>
      </c>
      <c r="F86" s="54">
        <v>133511622899.99998</v>
      </c>
      <c r="G86" s="54">
        <v>525646878600.00006</v>
      </c>
      <c r="H86" s="54">
        <v>572260289400</v>
      </c>
      <c r="I86" s="54">
        <v>644033268400</v>
      </c>
      <c r="J86" s="54">
        <v>677762342500</v>
      </c>
      <c r="K86" s="54">
        <v>722227982000</v>
      </c>
      <c r="L86" s="54">
        <v>847370691000</v>
      </c>
      <c r="M86" s="54">
        <v>990759519800</v>
      </c>
      <c r="N86" s="54">
        <v>1079701646600.0001</v>
      </c>
      <c r="O86" s="54">
        <v>1248191829900</v>
      </c>
      <c r="P86" s="54">
        <v>1452746020400</v>
      </c>
      <c r="Q86" s="54">
        <f t="shared" si="6"/>
        <v>1079701.6466000001</v>
      </c>
      <c r="R86" s="54">
        <f t="shared" si="7"/>
        <v>1248191.8299</v>
      </c>
      <c r="S86" s="54">
        <f t="shared" si="8"/>
        <v>1452746.0204</v>
      </c>
    </row>
    <row r="87" spans="1:19" hidden="1">
      <c r="A87" s="54" t="s">
        <v>827</v>
      </c>
      <c r="B87" s="55" t="s">
        <v>826</v>
      </c>
      <c r="C87" s="54" t="s">
        <v>657</v>
      </c>
      <c r="D87" s="55" t="s">
        <v>656</v>
      </c>
      <c r="E87" s="54">
        <v>19107415275.832203</v>
      </c>
      <c r="F87" s="54">
        <v>103348800000</v>
      </c>
      <c r="G87" s="54">
        <v>317216200000</v>
      </c>
      <c r="H87" s="54">
        <v>336354800000</v>
      </c>
      <c r="I87" s="54">
        <v>350004100000</v>
      </c>
      <c r="J87" s="54">
        <v>381311900000</v>
      </c>
      <c r="K87" s="54">
        <v>429017700000</v>
      </c>
      <c r="L87" s="54">
        <v>461207600000</v>
      </c>
      <c r="M87" s="54">
        <v>510167300000</v>
      </c>
      <c r="N87" s="54">
        <v>530001300000.00006</v>
      </c>
      <c r="O87" s="54">
        <v>567989600000</v>
      </c>
      <c r="P87" s="54">
        <v>545752800000.00006</v>
      </c>
      <c r="Q87" s="54">
        <f t="shared" si="6"/>
        <v>530001.30000000005</v>
      </c>
      <c r="R87" s="54">
        <f t="shared" si="7"/>
        <v>567989.6</v>
      </c>
      <c r="S87" s="54">
        <f t="shared" si="8"/>
        <v>545752.80000000005</v>
      </c>
    </row>
    <row r="88" spans="1:19" hidden="1">
      <c r="A88" s="54" t="s">
        <v>827</v>
      </c>
      <c r="B88" s="55" t="s">
        <v>826</v>
      </c>
      <c r="C88" s="54" t="s">
        <v>655</v>
      </c>
      <c r="D88" s="55" t="s">
        <v>654</v>
      </c>
      <c r="E88" s="54">
        <v>582548979700</v>
      </c>
      <c r="F88" s="54">
        <v>1348246000000</v>
      </c>
      <c r="G88" s="54">
        <v>1987256000000</v>
      </c>
      <c r="H88" s="54">
        <v>2066514000000</v>
      </c>
      <c r="I88" s="54">
        <v>2178824000000</v>
      </c>
      <c r="J88" s="54">
        <v>2306612000000</v>
      </c>
      <c r="K88" s="54">
        <v>2442656000000</v>
      </c>
      <c r="L88" s="54">
        <v>2553031000000</v>
      </c>
      <c r="M88" s="54">
        <v>2774936000000</v>
      </c>
      <c r="N88" s="54">
        <v>2969934000000</v>
      </c>
      <c r="O88" s="54">
        <v>2988277000000</v>
      </c>
      <c r="P88" s="54">
        <v>2836957000000</v>
      </c>
      <c r="Q88" s="54">
        <f t="shared" si="6"/>
        <v>2969934</v>
      </c>
      <c r="R88" s="54">
        <f t="shared" si="7"/>
        <v>2988277</v>
      </c>
      <c r="S88" s="54">
        <f t="shared" si="8"/>
        <v>2836957</v>
      </c>
    </row>
    <row r="89" spans="1:19" hidden="1">
      <c r="A89" s="54" t="s">
        <v>827</v>
      </c>
      <c r="B89" s="55" t="s">
        <v>826</v>
      </c>
      <c r="C89" s="54" t="s">
        <v>653</v>
      </c>
      <c r="D89" s="55" t="s">
        <v>652</v>
      </c>
      <c r="E89" s="54" t="s">
        <v>299</v>
      </c>
      <c r="F89" s="54">
        <v>12550147000000</v>
      </c>
      <c r="G89" s="54">
        <v>27167812000000</v>
      </c>
      <c r="H89" s="54">
        <v>27778685000000</v>
      </c>
      <c r="I89" s="54">
        <v>29479849000000</v>
      </c>
      <c r="J89" s="54">
        <v>31334612000000</v>
      </c>
      <c r="K89" s="54">
        <v>33301654000000</v>
      </c>
      <c r="L89" s="54">
        <v>35237543000000</v>
      </c>
      <c r="M89" s="54">
        <v>37692333000000</v>
      </c>
      <c r="N89" s="54">
        <v>41693069000000</v>
      </c>
      <c r="O89" s="54">
        <v>46280135000000</v>
      </c>
      <c r="P89" s="54">
        <v>46698665000000</v>
      </c>
      <c r="Q89" s="54">
        <f t="shared" si="6"/>
        <v>41693069</v>
      </c>
      <c r="R89" s="54">
        <f t="shared" si="7"/>
        <v>46280135</v>
      </c>
      <c r="S89" s="54">
        <f t="shared" si="8"/>
        <v>46698665</v>
      </c>
    </row>
    <row r="90" spans="1:19" hidden="1">
      <c r="A90" s="54" t="s">
        <v>827</v>
      </c>
      <c r="B90" s="55" t="s">
        <v>826</v>
      </c>
      <c r="C90" s="54" t="s">
        <v>651</v>
      </c>
      <c r="D90" s="55" t="s">
        <v>650</v>
      </c>
      <c r="E90" s="54">
        <v>368883722800</v>
      </c>
      <c r="F90" s="54">
        <v>683040241600</v>
      </c>
      <c r="G90" s="54">
        <v>1489727267600</v>
      </c>
      <c r="H90" s="54">
        <v>1611600311400</v>
      </c>
      <c r="I90" s="54">
        <v>1867813833000</v>
      </c>
      <c r="J90" s="54">
        <v>1973026857200</v>
      </c>
      <c r="K90" s="54">
        <v>2182437000000</v>
      </c>
      <c r="L90" s="54">
        <v>2395281000000</v>
      </c>
      <c r="M90" s="54">
        <v>2560510853242</v>
      </c>
      <c r="N90" s="54">
        <v>2699450806462.6499</v>
      </c>
      <c r="O90" s="54">
        <v>3020324021700</v>
      </c>
      <c r="P90" s="54">
        <v>2853888941449.7202</v>
      </c>
      <c r="Q90" s="54">
        <f t="shared" si="6"/>
        <v>2699450.8064626497</v>
      </c>
      <c r="R90" s="54">
        <f t="shared" si="7"/>
        <v>3020324.0216999999</v>
      </c>
      <c r="S90" s="54">
        <f t="shared" si="8"/>
        <v>2853888.9414497204</v>
      </c>
    </row>
    <row r="91" spans="1:19" hidden="1">
      <c r="A91" s="54" t="s">
        <v>827</v>
      </c>
      <c r="B91" s="55" t="s">
        <v>826</v>
      </c>
      <c r="C91" s="54" t="s">
        <v>649</v>
      </c>
      <c r="D91" s="55" t="s">
        <v>648</v>
      </c>
      <c r="E91" s="54">
        <v>5685642055692.79</v>
      </c>
      <c r="F91" s="54">
        <v>21171526906300</v>
      </c>
      <c r="G91" s="54">
        <v>86595047113700</v>
      </c>
      <c r="H91" s="54">
        <v>98272501041500</v>
      </c>
      <c r="I91" s="54">
        <v>110936378038600</v>
      </c>
      <c r="J91" s="54">
        <v>123205294184400</v>
      </c>
      <c r="K91" s="54">
        <v>136120948092900.02</v>
      </c>
      <c r="L91" s="54">
        <v>150773840000000</v>
      </c>
      <c r="M91" s="54">
        <v>169052297185800</v>
      </c>
      <c r="N91" s="54">
        <v>186846324403800</v>
      </c>
      <c r="O91" s="54">
        <v>201578992022600</v>
      </c>
      <c r="P91" s="54">
        <v>195613481240300</v>
      </c>
      <c r="Q91" s="54">
        <f t="shared" si="6"/>
        <v>186846324.40380001</v>
      </c>
      <c r="R91" s="54">
        <f t="shared" si="7"/>
        <v>201578992.0226</v>
      </c>
      <c r="S91" s="54">
        <f t="shared" si="8"/>
        <v>195613481.2403</v>
      </c>
    </row>
    <row r="92" spans="1:19" hidden="1">
      <c r="A92" s="54" t="s">
        <v>827</v>
      </c>
      <c r="B92" s="55" t="s">
        <v>826</v>
      </c>
      <c r="C92" s="54" t="s">
        <v>647</v>
      </c>
      <c r="D92" s="55" t="s">
        <v>646</v>
      </c>
      <c r="E92" s="54">
        <v>185981700000000</v>
      </c>
      <c r="F92" s="54">
        <v>1297608100000000</v>
      </c>
      <c r="G92" s="54">
        <v>7614833306968000</v>
      </c>
      <c r="H92" s="54">
        <v>8372511546825500</v>
      </c>
      <c r="I92" s="54">
        <v>9260807782474100</v>
      </c>
      <c r="J92" s="54">
        <v>1.0215312164734E+16</v>
      </c>
      <c r="K92" s="54">
        <v>1.11439930341586E+16</v>
      </c>
      <c r="L92" s="54">
        <v>1.2004715451389E+16</v>
      </c>
      <c r="M92" s="54">
        <v>1.31592199221719E+16</v>
      </c>
      <c r="N92" s="54">
        <v>1.43965722535691E+16</v>
      </c>
      <c r="O92" s="54">
        <v>1.53512143433903E+16</v>
      </c>
      <c r="P92" s="54">
        <v>1.50184937873098E+16</v>
      </c>
      <c r="Q92" s="54">
        <f t="shared" si="6"/>
        <v>14396572253.569099</v>
      </c>
      <c r="R92" s="54">
        <f t="shared" si="7"/>
        <v>15351214343.390301</v>
      </c>
      <c r="S92" s="54">
        <f t="shared" si="8"/>
        <v>15018493787.309799</v>
      </c>
    </row>
    <row r="93" spans="1:19" hidden="1">
      <c r="A93" s="54" t="s">
        <v>827</v>
      </c>
      <c r="B93" s="55" t="s">
        <v>826</v>
      </c>
      <c r="C93" s="54" t="s">
        <v>645</v>
      </c>
      <c r="D93" s="55" t="s">
        <v>644</v>
      </c>
      <c r="E93" s="54">
        <v>37970533272214</v>
      </c>
      <c r="F93" s="54">
        <v>629203926544500</v>
      </c>
      <c r="G93" s="54">
        <v>6396821303177500</v>
      </c>
      <c r="H93" s="54">
        <v>7393544289122800</v>
      </c>
      <c r="I93" s="54">
        <v>1.00018007095564E+16</v>
      </c>
      <c r="J93" s="54">
        <v>1.15518525065E+16</v>
      </c>
      <c r="K93" s="54">
        <v>1.14430303307934E+16</v>
      </c>
      <c r="L93" s="54">
        <v>1.31915618E+16</v>
      </c>
      <c r="M93" s="54">
        <v>1.5345033E+16</v>
      </c>
      <c r="N93" s="54">
        <v>1.92339711541458E+16</v>
      </c>
      <c r="O93" s="54">
        <v>2.44313141258129E+16</v>
      </c>
      <c r="P93" s="54">
        <v>3.4998660345503404E+16</v>
      </c>
      <c r="Q93" s="54">
        <f t="shared" si="6"/>
        <v>19233971154.145802</v>
      </c>
      <c r="R93" s="54">
        <f t="shared" si="7"/>
        <v>24431314125.812901</v>
      </c>
      <c r="S93" s="54">
        <f t="shared" si="8"/>
        <v>34998660345.503403</v>
      </c>
    </row>
    <row r="94" spans="1:19" hidden="1">
      <c r="A94" s="54" t="s">
        <v>827</v>
      </c>
      <c r="B94" s="55" t="s">
        <v>826</v>
      </c>
      <c r="C94" s="54" t="s">
        <v>643</v>
      </c>
      <c r="D94" s="55" t="s">
        <v>642</v>
      </c>
      <c r="E94" s="54">
        <v>55089200000</v>
      </c>
      <c r="F94" s="54">
        <v>49897180000000</v>
      </c>
      <c r="G94" s="54">
        <v>217049817400000</v>
      </c>
      <c r="H94" s="54">
        <v>255460461200000</v>
      </c>
      <c r="I94" s="54">
        <v>272351067820000</v>
      </c>
      <c r="J94" s="54">
        <v>264812657500000</v>
      </c>
      <c r="K94" s="54">
        <v>192911053196400</v>
      </c>
      <c r="L94" s="54">
        <v>195078803300000</v>
      </c>
      <c r="M94" s="54">
        <v>219959920700000</v>
      </c>
      <c r="N94" s="54">
        <v>266844330500000</v>
      </c>
      <c r="O94" s="54">
        <v>276506657399999.97</v>
      </c>
      <c r="P94" s="54">
        <v>196616503733300</v>
      </c>
      <c r="Q94" s="54">
        <f t="shared" si="6"/>
        <v>266844330.5</v>
      </c>
      <c r="R94" s="54">
        <f t="shared" si="7"/>
        <v>276506657.39999998</v>
      </c>
      <c r="S94" s="54">
        <f t="shared" si="8"/>
        <v>196616503.7333</v>
      </c>
    </row>
    <row r="95" spans="1:19" hidden="1">
      <c r="A95" s="54" t="s">
        <v>827</v>
      </c>
      <c r="B95" s="55" t="s">
        <v>826</v>
      </c>
      <c r="C95" s="54" t="s">
        <v>641</v>
      </c>
      <c r="D95" s="55" t="s">
        <v>640</v>
      </c>
      <c r="E95" s="54">
        <v>35194902000</v>
      </c>
      <c r="F95" s="54">
        <v>94581071000</v>
      </c>
      <c r="G95" s="54">
        <v>139354093000</v>
      </c>
      <c r="H95" s="54">
        <v>141557871000</v>
      </c>
      <c r="I95" s="54">
        <v>151328755000</v>
      </c>
      <c r="J95" s="54">
        <v>164569922000</v>
      </c>
      <c r="K95" s="54">
        <v>202000536000</v>
      </c>
      <c r="L95" s="54">
        <v>219969914000</v>
      </c>
      <c r="M95" s="54">
        <v>235745415000</v>
      </c>
      <c r="N95" s="54">
        <v>252522015000</v>
      </c>
      <c r="O95" s="54">
        <v>276706429000</v>
      </c>
      <c r="P95" s="54">
        <v>283736409000</v>
      </c>
      <c r="Q95" s="54">
        <f t="shared" si="6"/>
        <v>252522.01500000001</v>
      </c>
      <c r="R95" s="54">
        <f t="shared" si="7"/>
        <v>276706.429</v>
      </c>
      <c r="S95" s="54">
        <f t="shared" si="8"/>
        <v>283736.40899999999</v>
      </c>
    </row>
    <row r="96" spans="1:19" hidden="1">
      <c r="A96" s="54" t="s">
        <v>827</v>
      </c>
      <c r="B96" s="55" t="s">
        <v>826</v>
      </c>
      <c r="C96" s="54" t="s">
        <v>639</v>
      </c>
      <c r="D96" s="55" t="s">
        <v>638</v>
      </c>
      <c r="E96" s="54">
        <v>508948000</v>
      </c>
      <c r="F96" s="54">
        <v>1101580000</v>
      </c>
      <c r="G96" s="54">
        <v>4176651000</v>
      </c>
      <c r="H96" s="54">
        <v>4316004000</v>
      </c>
      <c r="I96" s="54">
        <v>4606851000</v>
      </c>
      <c r="J96" s="54">
        <v>4652281000</v>
      </c>
      <c r="K96" s="54">
        <v>4468249000</v>
      </c>
      <c r="L96" s="54">
        <v>4521903000</v>
      </c>
      <c r="M96" s="54">
        <v>4945720000</v>
      </c>
      <c r="N96" s="54">
        <v>5330380000</v>
      </c>
      <c r="O96" s="54">
        <v>5459048000</v>
      </c>
      <c r="P96" s="54" t="s">
        <v>299</v>
      </c>
      <c r="Q96" s="54">
        <f t="shared" si="6"/>
        <v>5330.38</v>
      </c>
      <c r="R96" s="54">
        <f t="shared" si="7"/>
        <v>5459.0479999999998</v>
      </c>
      <c r="S96" s="54" t="e">
        <f t="shared" si="8"/>
        <v>#VALUE!</v>
      </c>
    </row>
    <row r="97" spans="1:19" hidden="1">
      <c r="A97" s="54" t="s">
        <v>827</v>
      </c>
      <c r="B97" s="55" t="s">
        <v>826</v>
      </c>
      <c r="C97" s="54" t="s">
        <v>637</v>
      </c>
      <c r="D97" s="55" t="s">
        <v>636</v>
      </c>
      <c r="E97" s="54">
        <v>114966819000</v>
      </c>
      <c r="F97" s="54">
        <v>506395224000</v>
      </c>
      <c r="G97" s="54">
        <v>925912106000</v>
      </c>
      <c r="H97" s="54">
        <v>970894505000</v>
      </c>
      <c r="I97" s="54">
        <v>1040689115000</v>
      </c>
      <c r="J97" s="54">
        <v>1105818152000</v>
      </c>
      <c r="K97" s="54">
        <v>1156348178000</v>
      </c>
      <c r="L97" s="54">
        <v>1214141373000</v>
      </c>
      <c r="M97" s="54">
        <v>1272400909000</v>
      </c>
      <c r="N97" s="54">
        <v>1340594772000</v>
      </c>
      <c r="O97" s="54">
        <v>1410432777000</v>
      </c>
      <c r="P97" s="54">
        <v>1387111364000</v>
      </c>
      <c r="Q97" s="54">
        <f t="shared" si="6"/>
        <v>1340594.7720000001</v>
      </c>
      <c r="R97" s="54">
        <f t="shared" si="7"/>
        <v>1410432.777</v>
      </c>
      <c r="S97" s="54">
        <f t="shared" si="8"/>
        <v>1387111.3640000001</v>
      </c>
    </row>
    <row r="98" spans="1:19" hidden="1">
      <c r="A98" s="54" t="s">
        <v>827</v>
      </c>
      <c r="B98" s="55" t="s">
        <v>826</v>
      </c>
      <c r="C98" s="54" t="s">
        <v>635</v>
      </c>
      <c r="D98" s="55" t="s">
        <v>634</v>
      </c>
      <c r="E98" s="54">
        <v>721988007000</v>
      </c>
      <c r="F98" s="54">
        <v>1236773300000</v>
      </c>
      <c r="G98" s="54">
        <v>1644585700000</v>
      </c>
      <c r="H98" s="54">
        <v>1622373100000</v>
      </c>
      <c r="I98" s="54">
        <v>1609956300000</v>
      </c>
      <c r="J98" s="54">
        <v>1627547700000</v>
      </c>
      <c r="K98" s="54">
        <v>1643911100000</v>
      </c>
      <c r="L98" s="54">
        <v>1700655700000</v>
      </c>
      <c r="M98" s="54">
        <v>1746275800000</v>
      </c>
      <c r="N98" s="54">
        <v>1790955200000</v>
      </c>
      <c r="O98" s="54">
        <v>1810448900000</v>
      </c>
      <c r="P98" s="54">
        <v>1673895200000</v>
      </c>
      <c r="Q98" s="54">
        <f t="shared" si="6"/>
        <v>1790955.2</v>
      </c>
      <c r="R98" s="54">
        <f t="shared" si="7"/>
        <v>1810448.9</v>
      </c>
      <c r="S98" s="54">
        <f t="shared" si="8"/>
        <v>1673895.2</v>
      </c>
    </row>
    <row r="99" spans="1:19" hidden="1">
      <c r="A99" s="54" t="s">
        <v>827</v>
      </c>
      <c r="B99" s="55" t="s">
        <v>826</v>
      </c>
      <c r="C99" s="54" t="s">
        <v>633</v>
      </c>
      <c r="D99" s="55" t="s">
        <v>632</v>
      </c>
      <c r="E99" s="54">
        <v>29901402364.228901</v>
      </c>
      <c r="F99" s="54">
        <v>372048303600</v>
      </c>
      <c r="G99" s="54">
        <v>1196174828700</v>
      </c>
      <c r="H99" s="54">
        <v>1296410421500</v>
      </c>
      <c r="I99" s="54">
        <v>1398606361300</v>
      </c>
      <c r="J99" s="54">
        <v>1508799635000</v>
      </c>
      <c r="K99" s="54">
        <v>1608212823700</v>
      </c>
      <c r="L99" s="54">
        <v>1686545958900</v>
      </c>
      <c r="M99" s="54">
        <v>1841132907700</v>
      </c>
      <c r="N99" s="54">
        <v>1950440588500</v>
      </c>
      <c r="O99" s="54">
        <v>2051575755000</v>
      </c>
      <c r="P99" s="54">
        <v>1902200097700</v>
      </c>
      <c r="Q99" s="54">
        <f t="shared" si="6"/>
        <v>1950440.5885000001</v>
      </c>
      <c r="R99" s="54">
        <f t="shared" si="7"/>
        <v>2051575.7549999999</v>
      </c>
      <c r="S99" s="54">
        <f t="shared" si="8"/>
        <v>1902200.0977</v>
      </c>
    </row>
    <row r="100" spans="1:19" hidden="1">
      <c r="A100" s="54" t="s">
        <v>827</v>
      </c>
      <c r="B100" s="55" t="s">
        <v>826</v>
      </c>
      <c r="C100" s="54" t="s">
        <v>631</v>
      </c>
      <c r="D100" s="55" t="s">
        <v>630</v>
      </c>
      <c r="E100" s="54">
        <v>457087100000000</v>
      </c>
      <c r="F100" s="54">
        <v>543163500000000</v>
      </c>
      <c r="G100" s="54">
        <v>511913900000000</v>
      </c>
      <c r="H100" s="54">
        <v>514292300000000</v>
      </c>
      <c r="I100" s="54">
        <v>526197300000000</v>
      </c>
      <c r="J100" s="54">
        <v>538095800000000</v>
      </c>
      <c r="K100" s="54">
        <v>559195700000000</v>
      </c>
      <c r="L100" s="54">
        <v>563307300000000</v>
      </c>
      <c r="M100" s="54">
        <v>573533700000000</v>
      </c>
      <c r="N100" s="54">
        <v>577374200000000</v>
      </c>
      <c r="O100" s="54">
        <v>582963300000000</v>
      </c>
      <c r="P100" s="54">
        <v>549499708441146</v>
      </c>
      <c r="Q100" s="54">
        <f t="shared" si="6"/>
        <v>577374200</v>
      </c>
      <c r="R100" s="54">
        <f t="shared" si="7"/>
        <v>582963300</v>
      </c>
      <c r="S100" s="54">
        <f t="shared" si="8"/>
        <v>549499708.44114602</v>
      </c>
    </row>
    <row r="101" spans="1:19" hidden="1">
      <c r="A101" s="54" t="s">
        <v>827</v>
      </c>
      <c r="B101" s="55" t="s">
        <v>826</v>
      </c>
      <c r="C101" s="54" t="s">
        <v>629</v>
      </c>
      <c r="D101" s="55" t="s">
        <v>628</v>
      </c>
      <c r="E101" s="54">
        <v>2618282000</v>
      </c>
      <c r="F101" s="54">
        <v>6069640900</v>
      </c>
      <c r="G101" s="54">
        <v>20774345900</v>
      </c>
      <c r="H101" s="54">
        <v>22185038800</v>
      </c>
      <c r="I101" s="54">
        <v>24222252500</v>
      </c>
      <c r="J101" s="54">
        <v>25865926900</v>
      </c>
      <c r="K101" s="54">
        <v>27089682700</v>
      </c>
      <c r="L101" s="54">
        <v>28107111300</v>
      </c>
      <c r="M101" s="54">
        <v>29253862200</v>
      </c>
      <c r="N101" s="54">
        <v>30340040000</v>
      </c>
      <c r="O101" s="54">
        <v>31602366100</v>
      </c>
      <c r="P101" s="54">
        <v>30937208100</v>
      </c>
      <c r="Q101" s="54">
        <f t="shared" si="6"/>
        <v>30340.04</v>
      </c>
      <c r="R101" s="54">
        <f t="shared" si="7"/>
        <v>31602.366099999999</v>
      </c>
      <c r="S101" s="54">
        <f t="shared" si="8"/>
        <v>30937.2081</v>
      </c>
    </row>
    <row r="102" spans="1:19" hidden="1">
      <c r="A102" s="54" t="s">
        <v>827</v>
      </c>
      <c r="B102" s="55" t="s">
        <v>826</v>
      </c>
      <c r="C102" s="54" t="s">
        <v>627</v>
      </c>
      <c r="D102" s="55" t="s">
        <v>626</v>
      </c>
      <c r="E102" s="54" t="s">
        <v>299</v>
      </c>
      <c r="F102" s="54">
        <v>2438011771300</v>
      </c>
      <c r="G102" s="54">
        <v>24175043941900</v>
      </c>
      <c r="H102" s="54">
        <v>26822575526300</v>
      </c>
      <c r="I102" s="54">
        <v>32173325617200</v>
      </c>
      <c r="J102" s="54">
        <v>35607984199100</v>
      </c>
      <c r="K102" s="54">
        <v>38308116383400</v>
      </c>
      <c r="L102" s="54">
        <v>42368995352000</v>
      </c>
      <c r="M102" s="54">
        <v>48462428651500</v>
      </c>
      <c r="N102" s="54">
        <v>54214878334500</v>
      </c>
      <c r="O102" s="54">
        <v>60847086330300</v>
      </c>
      <c r="P102" s="54">
        <v>64461599486756.898</v>
      </c>
      <c r="Q102" s="54">
        <f t="shared" si="6"/>
        <v>54214878.3345</v>
      </c>
      <c r="R102" s="54">
        <f t="shared" si="7"/>
        <v>60847086.330300003</v>
      </c>
      <c r="S102" s="54">
        <f t="shared" si="8"/>
        <v>64461599.486756898</v>
      </c>
    </row>
    <row r="103" spans="1:19" hidden="1">
      <c r="A103" s="54" t="s">
        <v>827</v>
      </c>
      <c r="B103" s="55" t="s">
        <v>826</v>
      </c>
      <c r="C103" s="54" t="s">
        <v>625</v>
      </c>
      <c r="D103" s="55" t="s">
        <v>624</v>
      </c>
      <c r="E103" s="54">
        <v>188052428200</v>
      </c>
      <c r="F103" s="54">
        <v>957950861000</v>
      </c>
      <c r="G103" s="54">
        <v>3726671000000</v>
      </c>
      <c r="H103" s="54">
        <v>4242316000000</v>
      </c>
      <c r="I103" s="54">
        <v>4693419000000</v>
      </c>
      <c r="J103" s="54">
        <v>5326309860500</v>
      </c>
      <c r="K103" s="54">
        <v>6204400700000</v>
      </c>
      <c r="L103" s="54">
        <v>7491511500000</v>
      </c>
      <c r="M103" s="54">
        <v>8327391100000</v>
      </c>
      <c r="N103" s="54">
        <v>9199306900000</v>
      </c>
      <c r="O103" s="54">
        <v>10091516900000</v>
      </c>
      <c r="P103" s="54">
        <v>10573297000000</v>
      </c>
      <c r="Q103" s="54">
        <f t="shared" si="6"/>
        <v>9199306.9000000004</v>
      </c>
      <c r="R103" s="54">
        <f t="shared" si="7"/>
        <v>10091516.9</v>
      </c>
      <c r="S103" s="54">
        <f t="shared" si="8"/>
        <v>10573297</v>
      </c>
    </row>
    <row r="104" spans="1:19">
      <c r="A104" s="54" t="s">
        <v>321</v>
      </c>
      <c r="B104" s="55" t="s">
        <v>320</v>
      </c>
      <c r="C104" s="54" t="s">
        <v>38</v>
      </c>
      <c r="D104" s="55" t="s">
        <v>297</v>
      </c>
      <c r="E104" s="54">
        <v>1980000000</v>
      </c>
      <c r="F104" s="54">
        <v>3572300000</v>
      </c>
      <c r="G104" s="54">
        <v>6768488300</v>
      </c>
      <c r="H104" s="54">
        <v>7109505300</v>
      </c>
      <c r="I104" s="54">
        <v>7715729700</v>
      </c>
      <c r="J104" s="54">
        <v>9167032400</v>
      </c>
      <c r="K104" s="54">
        <v>9822110300</v>
      </c>
      <c r="L104" s="54">
        <v>10327298800</v>
      </c>
      <c r="M104" s="54">
        <v>11064951600</v>
      </c>
      <c r="N104" s="54">
        <v>11650555594.7145</v>
      </c>
      <c r="O104" s="54">
        <v>11874130401.2719</v>
      </c>
      <c r="P104" s="54">
        <v>9833087146.9971104</v>
      </c>
      <c r="Q104" s="54">
        <f t="shared" si="6"/>
        <v>11650.5555947145</v>
      </c>
      <c r="R104" s="54">
        <f t="shared" si="7"/>
        <v>11874.130401271901</v>
      </c>
      <c r="S104" s="54">
        <f t="shared" si="8"/>
        <v>9833.0871469971098</v>
      </c>
    </row>
    <row r="105" spans="1:19" hidden="1">
      <c r="A105" s="54" t="s">
        <v>827</v>
      </c>
      <c r="B105" s="55" t="s">
        <v>826</v>
      </c>
      <c r="C105" s="54" t="s">
        <v>623</v>
      </c>
      <c r="D105" s="55" t="s">
        <v>622</v>
      </c>
      <c r="E105" s="54" t="s">
        <v>299</v>
      </c>
      <c r="F105" s="54" t="s">
        <v>299</v>
      </c>
      <c r="G105" s="54" t="s">
        <v>299</v>
      </c>
      <c r="H105" s="54" t="s">
        <v>299</v>
      </c>
      <c r="I105" s="54" t="s">
        <v>299</v>
      </c>
      <c r="J105" s="54" t="s">
        <v>299</v>
      </c>
      <c r="K105" s="54" t="s">
        <v>299</v>
      </c>
      <c r="L105" s="54" t="s">
        <v>299</v>
      </c>
      <c r="M105" s="54" t="s">
        <v>299</v>
      </c>
      <c r="N105" s="54" t="s">
        <v>299</v>
      </c>
      <c r="O105" s="54" t="s">
        <v>299</v>
      </c>
      <c r="P105" s="54" t="s">
        <v>299</v>
      </c>
      <c r="Q105" s="54" t="e">
        <f t="shared" si="6"/>
        <v>#VALUE!</v>
      </c>
      <c r="R105" s="54" t="e">
        <f t="shared" si="7"/>
        <v>#VALUE!</v>
      </c>
      <c r="S105" s="54" t="e">
        <f t="shared" si="8"/>
        <v>#VALUE!</v>
      </c>
    </row>
    <row r="106" spans="1:19" hidden="1">
      <c r="A106" s="54" t="s">
        <v>827</v>
      </c>
      <c r="B106" s="55" t="s">
        <v>826</v>
      </c>
      <c r="C106" s="54" t="s">
        <v>621</v>
      </c>
      <c r="D106" s="55" t="s">
        <v>620</v>
      </c>
      <c r="E106" s="54">
        <v>200355300000000</v>
      </c>
      <c r="F106" s="54">
        <v>647274200000000</v>
      </c>
      <c r="G106" s="54">
        <v>1397534800000000</v>
      </c>
      <c r="H106" s="54">
        <v>1455170300000000</v>
      </c>
      <c r="I106" s="54">
        <v>1510384900000000</v>
      </c>
      <c r="J106" s="54">
        <v>1570493300000000</v>
      </c>
      <c r="K106" s="54">
        <v>1663206600000000</v>
      </c>
      <c r="L106" s="54">
        <v>1747143500000000</v>
      </c>
      <c r="M106" s="54">
        <v>1843180900000000</v>
      </c>
      <c r="N106" s="54">
        <v>1905837500000000</v>
      </c>
      <c r="O106" s="54">
        <v>1941107900000000</v>
      </c>
      <c r="P106" s="54">
        <v>1948020700000000</v>
      </c>
      <c r="Q106" s="54">
        <f t="shared" si="6"/>
        <v>1905837500</v>
      </c>
      <c r="R106" s="54">
        <f t="shared" si="7"/>
        <v>1941107900</v>
      </c>
      <c r="S106" s="54">
        <f t="shared" si="8"/>
        <v>1948020700</v>
      </c>
    </row>
    <row r="107" spans="1:19" hidden="1">
      <c r="A107" s="54" t="s">
        <v>827</v>
      </c>
      <c r="B107" s="55" t="s">
        <v>826</v>
      </c>
      <c r="C107" s="54" t="s">
        <v>619</v>
      </c>
      <c r="D107" s="55" t="s">
        <v>618</v>
      </c>
      <c r="E107" s="54" t="s">
        <v>299</v>
      </c>
      <c r="F107" s="54" t="s">
        <v>299</v>
      </c>
      <c r="G107" s="54">
        <v>4667214300</v>
      </c>
      <c r="H107" s="54">
        <v>4950885500</v>
      </c>
      <c r="I107" s="54">
        <v>5192863300</v>
      </c>
      <c r="J107" s="54">
        <v>5438868900</v>
      </c>
      <c r="K107" s="54">
        <v>5767061700</v>
      </c>
      <c r="L107" s="54">
        <v>6111776100</v>
      </c>
      <c r="M107" s="54">
        <v>6483835400</v>
      </c>
      <c r="N107" s="54">
        <v>6784600000</v>
      </c>
      <c r="O107" s="54">
        <v>7216787000</v>
      </c>
      <c r="P107" s="54">
        <v>6935587000</v>
      </c>
      <c r="Q107" s="54">
        <f t="shared" si="6"/>
        <v>6784.6</v>
      </c>
      <c r="R107" s="54">
        <f t="shared" si="7"/>
        <v>7216.7870000000003</v>
      </c>
      <c r="S107" s="54">
        <f t="shared" si="8"/>
        <v>6935.5870000000004</v>
      </c>
    </row>
    <row r="108" spans="1:19" hidden="1">
      <c r="A108" s="54" t="s">
        <v>827</v>
      </c>
      <c r="B108" s="55" t="s">
        <v>826</v>
      </c>
      <c r="C108" s="54" t="s">
        <v>617</v>
      </c>
      <c r="D108" s="55" t="s">
        <v>616</v>
      </c>
      <c r="E108" s="54">
        <v>7539200000</v>
      </c>
      <c r="F108" s="54">
        <v>13625300000</v>
      </c>
      <c r="G108" s="54">
        <v>45003800000</v>
      </c>
      <c r="H108" s="54">
        <v>51283300000</v>
      </c>
      <c r="I108" s="54">
        <v>53151100000</v>
      </c>
      <c r="J108" s="54">
        <v>50735900000</v>
      </c>
      <c r="K108" s="54">
        <v>38292300000</v>
      </c>
      <c r="L108" s="54">
        <v>36916700000</v>
      </c>
      <c r="M108" s="54">
        <v>42306433700</v>
      </c>
      <c r="N108" s="54">
        <v>47268091100</v>
      </c>
      <c r="O108" s="54">
        <v>46897667900</v>
      </c>
      <c r="P108" s="54" t="s">
        <v>299</v>
      </c>
      <c r="Q108" s="54">
        <f t="shared" si="6"/>
        <v>47268.091099999998</v>
      </c>
      <c r="R108" s="54">
        <f t="shared" si="7"/>
        <v>46897.6679</v>
      </c>
      <c r="S108" s="54" t="e">
        <f t="shared" si="8"/>
        <v>#VALUE!</v>
      </c>
    </row>
    <row r="109" spans="1:19" hidden="1">
      <c r="A109" s="54" t="s">
        <v>827</v>
      </c>
      <c r="B109" s="55" t="s">
        <v>826</v>
      </c>
      <c r="C109" s="54" t="s">
        <v>615</v>
      </c>
      <c r="D109" s="55" t="s">
        <v>614</v>
      </c>
      <c r="E109" s="54" t="s">
        <v>299</v>
      </c>
      <c r="F109" s="54">
        <v>61444889600</v>
      </c>
      <c r="G109" s="54">
        <v>255584884300</v>
      </c>
      <c r="H109" s="54">
        <v>302513438200</v>
      </c>
      <c r="I109" s="54">
        <v>334805483700</v>
      </c>
      <c r="J109" s="54">
        <v>384125613900</v>
      </c>
      <c r="K109" s="54">
        <v>413684130500</v>
      </c>
      <c r="L109" s="54">
        <v>451315935000</v>
      </c>
      <c r="M109" s="54">
        <v>504884834300</v>
      </c>
      <c r="N109" s="54">
        <v>552106630600</v>
      </c>
      <c r="O109" s="54">
        <v>564715397800</v>
      </c>
      <c r="P109" s="54">
        <v>572848441800</v>
      </c>
      <c r="Q109" s="54">
        <f t="shared" si="6"/>
        <v>552106.63060000003</v>
      </c>
      <c r="R109" s="54">
        <f t="shared" si="7"/>
        <v>564715.39780000004</v>
      </c>
      <c r="S109" s="54">
        <f t="shared" si="8"/>
        <v>572848.44180000003</v>
      </c>
    </row>
    <row r="110" spans="1:19" hidden="1">
      <c r="A110" s="54" t="s">
        <v>827</v>
      </c>
      <c r="B110" s="55" t="s">
        <v>826</v>
      </c>
      <c r="C110" s="54" t="s">
        <v>613</v>
      </c>
      <c r="D110" s="55" t="s">
        <v>612</v>
      </c>
      <c r="E110" s="54">
        <v>612599988200</v>
      </c>
      <c r="F110" s="54">
        <v>13080696420900</v>
      </c>
      <c r="G110" s="54">
        <v>65496778857800</v>
      </c>
      <c r="H110" s="54">
        <v>76738364284200</v>
      </c>
      <c r="I110" s="54">
        <v>88817294309200</v>
      </c>
      <c r="J110" s="54">
        <v>102085685872300</v>
      </c>
      <c r="K110" s="54">
        <v>112037689404200</v>
      </c>
      <c r="L110" s="54">
        <v>123721178314900</v>
      </c>
      <c r="M110" s="54">
        <v>133320624304800</v>
      </c>
      <c r="N110" s="54">
        <v>145301678000000</v>
      </c>
      <c r="O110" s="54">
        <v>154268589104100</v>
      </c>
      <c r="P110" s="54">
        <v>163812399305800</v>
      </c>
      <c r="Q110" s="54">
        <f t="shared" si="6"/>
        <v>145301678</v>
      </c>
      <c r="R110" s="54">
        <f t="shared" si="7"/>
        <v>154268589.10409999</v>
      </c>
      <c r="S110" s="54">
        <f t="shared" si="8"/>
        <v>163812399.30579999</v>
      </c>
    </row>
    <row r="111" spans="1:19" hidden="1">
      <c r="A111" s="54" t="s">
        <v>827</v>
      </c>
      <c r="B111" s="55" t="s">
        <v>826</v>
      </c>
      <c r="C111" s="54" t="s">
        <v>611</v>
      </c>
      <c r="D111" s="55" t="s">
        <v>610</v>
      </c>
      <c r="E111" s="54" t="s">
        <v>299</v>
      </c>
      <c r="F111" s="54">
        <v>6859992000</v>
      </c>
      <c r="G111" s="54">
        <v>19742704000</v>
      </c>
      <c r="H111" s="54">
        <v>21770823000</v>
      </c>
      <c r="I111" s="54">
        <v>22697844000</v>
      </c>
      <c r="J111" s="54">
        <v>23655963000</v>
      </c>
      <c r="K111" s="54">
        <v>24456848000</v>
      </c>
      <c r="L111" s="54">
        <v>25335060000</v>
      </c>
      <c r="M111" s="54">
        <v>26916639000</v>
      </c>
      <c r="N111" s="54">
        <v>28680869000</v>
      </c>
      <c r="O111" s="54">
        <v>30188847000</v>
      </c>
      <c r="P111" s="54">
        <v>29503627000</v>
      </c>
      <c r="Q111" s="54">
        <f t="shared" si="6"/>
        <v>28680.868999999999</v>
      </c>
      <c r="R111" s="54">
        <f t="shared" si="7"/>
        <v>30188.847000000002</v>
      </c>
      <c r="S111" s="54">
        <f t="shared" si="8"/>
        <v>29503.627</v>
      </c>
    </row>
    <row r="112" spans="1:19" hidden="1">
      <c r="A112" s="54" t="s">
        <v>827</v>
      </c>
      <c r="B112" s="55" t="s">
        <v>826</v>
      </c>
      <c r="C112" s="54" t="s">
        <v>609</v>
      </c>
      <c r="D112" s="55" t="s">
        <v>608</v>
      </c>
      <c r="E112" s="54">
        <v>2405551570900</v>
      </c>
      <c r="F112" s="54">
        <v>26503907500000</v>
      </c>
      <c r="G112" s="54">
        <v>59829292111519.906</v>
      </c>
      <c r="H112" s="54">
        <v>66076456428730.398</v>
      </c>
      <c r="I112" s="54">
        <v>70276720297245.992</v>
      </c>
      <c r="J112" s="54">
        <v>71783289562214.297</v>
      </c>
      <c r="K112" s="54">
        <v>74666472311701.297</v>
      </c>
      <c r="L112" s="54">
        <v>76241065542377.797</v>
      </c>
      <c r="M112" s="54">
        <v>80071723883107.391</v>
      </c>
      <c r="N112" s="54">
        <v>82855418297110.797</v>
      </c>
      <c r="O112" s="54">
        <v>79774549206113.703</v>
      </c>
      <c r="P112" s="54">
        <v>114345889349400</v>
      </c>
      <c r="Q112" s="54">
        <f t="shared" si="6"/>
        <v>82855418.297110796</v>
      </c>
      <c r="R112" s="54">
        <f t="shared" si="7"/>
        <v>79774549.206113696</v>
      </c>
      <c r="S112" s="54">
        <f t="shared" si="8"/>
        <v>114345889.3494</v>
      </c>
    </row>
    <row r="113" spans="1:20" hidden="1">
      <c r="A113" s="54" t="s">
        <v>827</v>
      </c>
      <c r="B113" s="55" t="s">
        <v>826</v>
      </c>
      <c r="C113" s="54" t="s">
        <v>607</v>
      </c>
      <c r="D113" s="55" t="s">
        <v>606</v>
      </c>
      <c r="E113" s="54">
        <v>2476743900</v>
      </c>
      <c r="F113" s="54">
        <v>7845651700</v>
      </c>
      <c r="G113" s="54">
        <v>22426572400</v>
      </c>
      <c r="H113" s="54">
        <v>23754573700</v>
      </c>
      <c r="I113" s="54">
        <v>26235030800</v>
      </c>
      <c r="J113" s="54">
        <v>29515241200</v>
      </c>
      <c r="K113" s="54">
        <v>33672142399.999996</v>
      </c>
      <c r="L113" s="54">
        <v>35311909100</v>
      </c>
      <c r="M113" s="54">
        <v>34908703300</v>
      </c>
      <c r="N113" s="54">
        <v>37913048300</v>
      </c>
      <c r="O113" s="54">
        <v>38871862800</v>
      </c>
      <c r="P113" s="54">
        <v>34563719200</v>
      </c>
      <c r="Q113" s="54">
        <f t="shared" si="6"/>
        <v>37913.048300000002</v>
      </c>
      <c r="R113" s="54">
        <f t="shared" si="7"/>
        <v>38871.862800000003</v>
      </c>
      <c r="S113" s="54">
        <f t="shared" si="8"/>
        <v>34563.7192</v>
      </c>
    </row>
    <row r="114" spans="1:20" hidden="1">
      <c r="A114" s="54" t="s">
        <v>827</v>
      </c>
      <c r="B114" s="55" t="s">
        <v>826</v>
      </c>
      <c r="C114" s="54" t="s">
        <v>605</v>
      </c>
      <c r="D114" s="55" t="s">
        <v>604</v>
      </c>
      <c r="E114" s="54" t="s">
        <v>299</v>
      </c>
      <c r="F114" s="54">
        <v>772600000</v>
      </c>
      <c r="G114" s="54">
        <v>2273155200</v>
      </c>
      <c r="H114" s="54">
        <v>2529644000</v>
      </c>
      <c r="I114" s="54">
        <v>2875704600</v>
      </c>
      <c r="J114" s="54">
        <v>2892652000</v>
      </c>
      <c r="K114" s="54">
        <v>2947075700</v>
      </c>
      <c r="L114" s="54">
        <v>3117419600</v>
      </c>
      <c r="M114" s="54">
        <v>3087813500</v>
      </c>
      <c r="N114" s="54">
        <v>2985754800</v>
      </c>
      <c r="O114" s="54">
        <v>2965834700</v>
      </c>
      <c r="P114" s="54">
        <v>2840688200</v>
      </c>
      <c r="Q114" s="54">
        <f t="shared" si="6"/>
        <v>2985.7548000000002</v>
      </c>
      <c r="R114" s="54">
        <f t="shared" si="7"/>
        <v>2965.8346999999999</v>
      </c>
      <c r="S114" s="54">
        <f t="shared" si="8"/>
        <v>2840.6882000000001</v>
      </c>
    </row>
    <row r="115" spans="1:20" hidden="1">
      <c r="A115" s="54" t="s">
        <v>827</v>
      </c>
      <c r="B115" s="55" t="s">
        <v>826</v>
      </c>
      <c r="C115" s="54" t="s">
        <v>603</v>
      </c>
      <c r="D115" s="55" t="s">
        <v>602</v>
      </c>
      <c r="E115" s="54" t="s">
        <v>299</v>
      </c>
      <c r="F115" s="54" t="s">
        <v>299</v>
      </c>
      <c r="G115" s="54">
        <v>42547000000</v>
      </c>
      <c r="H115" s="54">
        <v>100862521800</v>
      </c>
      <c r="I115" s="54">
        <v>82773000000</v>
      </c>
      <c r="J115" s="54">
        <v>53090700000</v>
      </c>
      <c r="K115" s="54">
        <v>40096652000</v>
      </c>
      <c r="L115" s="54">
        <v>37468408000</v>
      </c>
      <c r="M115" s="54">
        <v>54588665000</v>
      </c>
      <c r="N115" s="54">
        <v>73056268100</v>
      </c>
      <c r="O115" s="54">
        <v>74898121700</v>
      </c>
      <c r="P115" s="54">
        <v>37638885500</v>
      </c>
      <c r="Q115" s="54">
        <f t="shared" si="6"/>
        <v>73056.268100000001</v>
      </c>
      <c r="R115" s="54">
        <f t="shared" si="7"/>
        <v>74898.121700000003</v>
      </c>
      <c r="S115" s="54">
        <f t="shared" si="8"/>
        <v>37638.885499999997</v>
      </c>
    </row>
    <row r="116" spans="1:20" hidden="1">
      <c r="A116" s="54" t="s">
        <v>827</v>
      </c>
      <c r="B116" s="55" t="s">
        <v>826</v>
      </c>
      <c r="C116" s="54" t="s">
        <v>601</v>
      </c>
      <c r="D116" s="55" t="s">
        <v>600</v>
      </c>
      <c r="E116" s="54">
        <v>1940975400</v>
      </c>
      <c r="F116" s="54">
        <v>4111899999.9999995</v>
      </c>
      <c r="G116" s="54">
        <v>4024700000</v>
      </c>
      <c r="H116" s="54">
        <v>3570600000</v>
      </c>
      <c r="I116" s="54">
        <v>4737000000</v>
      </c>
      <c r="J116" s="54">
        <v>4923600000</v>
      </c>
      <c r="K116" s="54">
        <v>4968300000</v>
      </c>
      <c r="L116" s="54">
        <v>5898500000</v>
      </c>
      <c r="M116" s="54">
        <v>6645400000</v>
      </c>
      <c r="N116" s="54">
        <v>6898600000</v>
      </c>
      <c r="O116" s="54" t="s">
        <v>299</v>
      </c>
      <c r="P116" s="54" t="s">
        <v>299</v>
      </c>
      <c r="Q116" s="54">
        <f t="shared" si="6"/>
        <v>6898.6</v>
      </c>
      <c r="R116" s="54" t="e">
        <f t="shared" si="7"/>
        <v>#VALUE!</v>
      </c>
      <c r="S116" s="54" t="e">
        <f t="shared" si="8"/>
        <v>#VALUE!</v>
      </c>
    </row>
    <row r="117" spans="1:20" hidden="1">
      <c r="A117" s="54" t="s">
        <v>827</v>
      </c>
      <c r="B117" s="55" t="s">
        <v>826</v>
      </c>
      <c r="C117" s="54" t="s">
        <v>599</v>
      </c>
      <c r="D117" s="55" t="s">
        <v>598</v>
      </c>
      <c r="E117" s="54" t="s">
        <v>299</v>
      </c>
      <c r="F117" s="54">
        <v>13111571000</v>
      </c>
      <c r="G117" s="54">
        <v>30401187000</v>
      </c>
      <c r="H117" s="54">
        <v>32365041000</v>
      </c>
      <c r="I117" s="54">
        <v>34265562000</v>
      </c>
      <c r="J117" s="54">
        <v>36149355000</v>
      </c>
      <c r="K117" s="54">
        <v>35998400000</v>
      </c>
      <c r="L117" s="54">
        <v>37503952000</v>
      </c>
      <c r="M117" s="54">
        <v>40747750000</v>
      </c>
      <c r="N117" s="54">
        <v>44103315000</v>
      </c>
      <c r="O117" s="54">
        <v>47156635000</v>
      </c>
      <c r="P117" s="54">
        <v>48075602000</v>
      </c>
      <c r="Q117" s="54">
        <f t="shared" si="6"/>
        <v>44103.315000000002</v>
      </c>
      <c r="R117" s="54">
        <f t="shared" si="7"/>
        <v>47156.635000000002</v>
      </c>
      <c r="S117" s="54">
        <f t="shared" si="8"/>
        <v>48075.601999999999</v>
      </c>
    </row>
    <row r="118" spans="1:20" hidden="1">
      <c r="A118" s="54" t="s">
        <v>827</v>
      </c>
      <c r="B118" s="55" t="s">
        <v>826</v>
      </c>
      <c r="C118" s="54" t="s">
        <v>597</v>
      </c>
      <c r="D118" s="55" t="s">
        <v>596</v>
      </c>
      <c r="E118" s="54">
        <v>10556518000</v>
      </c>
      <c r="F118" s="54">
        <v>20335908000</v>
      </c>
      <c r="G118" s="54">
        <v>30725300000</v>
      </c>
      <c r="H118" s="54">
        <v>35737800000</v>
      </c>
      <c r="I118" s="54">
        <v>35222500000</v>
      </c>
      <c r="J118" s="54">
        <v>37621300000</v>
      </c>
      <c r="K118" s="54">
        <v>34842300000</v>
      </c>
      <c r="L118" s="54">
        <v>37244300000</v>
      </c>
      <c r="M118" s="54">
        <v>41632200000</v>
      </c>
      <c r="N118" s="54">
        <v>42739000000</v>
      </c>
      <c r="O118" s="54">
        <v>41512400000</v>
      </c>
      <c r="P118" s="54">
        <v>45354700000</v>
      </c>
      <c r="Q118" s="54">
        <f t="shared" si="6"/>
        <v>42739</v>
      </c>
      <c r="R118" s="54">
        <f t="shared" si="7"/>
        <v>41512.400000000001</v>
      </c>
      <c r="S118" s="54">
        <f t="shared" si="8"/>
        <v>45354.7</v>
      </c>
    </row>
    <row r="119" spans="1:20" hidden="1">
      <c r="A119" s="54" t="s">
        <v>827</v>
      </c>
      <c r="B119" s="55" t="s">
        <v>826</v>
      </c>
      <c r="C119" s="54" t="s">
        <v>595</v>
      </c>
      <c r="D119" s="55" t="s">
        <v>594</v>
      </c>
      <c r="E119" s="54">
        <v>26175252500</v>
      </c>
      <c r="F119" s="54">
        <v>49742000000</v>
      </c>
      <c r="G119" s="54">
        <v>252890200000</v>
      </c>
      <c r="H119" s="54">
        <v>290447000000</v>
      </c>
      <c r="I119" s="54">
        <v>341801000000</v>
      </c>
      <c r="J119" s="54">
        <v>368419000000</v>
      </c>
      <c r="K119" s="54">
        <v>321283400000</v>
      </c>
      <c r="L119" s="54">
        <v>324904600000</v>
      </c>
      <c r="M119" s="54">
        <v>360352500000</v>
      </c>
      <c r="N119" s="54">
        <v>394889800000</v>
      </c>
      <c r="O119" s="54">
        <v>394473600000</v>
      </c>
      <c r="P119" s="54" t="s">
        <v>299</v>
      </c>
      <c r="Q119" s="54">
        <f t="shared" si="6"/>
        <v>394889.8</v>
      </c>
      <c r="R119" s="54">
        <f t="shared" si="7"/>
        <v>394473.6</v>
      </c>
      <c r="S119" s="54" t="e">
        <f t="shared" si="8"/>
        <v>#VALUE!</v>
      </c>
    </row>
    <row r="120" spans="1:20" hidden="1">
      <c r="A120" s="54" t="s">
        <v>827</v>
      </c>
      <c r="B120" s="55" t="s">
        <v>826</v>
      </c>
      <c r="C120" s="54" t="s">
        <v>593</v>
      </c>
      <c r="D120" s="55" t="s">
        <v>592</v>
      </c>
      <c r="E120" s="54">
        <v>1126714178536.0701</v>
      </c>
      <c r="F120" s="54">
        <v>6133476346500</v>
      </c>
      <c r="G120" s="54">
        <v>23080102894200</v>
      </c>
      <c r="H120" s="54">
        <v>24716225428000</v>
      </c>
      <c r="I120" s="54">
        <v>26607076510100</v>
      </c>
      <c r="J120" s="54">
        <v>29527098475500</v>
      </c>
      <c r="K120" s="54">
        <v>32119283890900</v>
      </c>
      <c r="L120" s="54">
        <v>36313476865700</v>
      </c>
      <c r="M120" s="54">
        <v>39938025009600</v>
      </c>
      <c r="N120" s="54">
        <v>44653286618400</v>
      </c>
      <c r="O120" s="54">
        <v>49195574151600</v>
      </c>
      <c r="P120" s="54">
        <v>47996829031800</v>
      </c>
      <c r="Q120" s="54">
        <f t="shared" si="6"/>
        <v>44653286.6184</v>
      </c>
      <c r="R120" s="54">
        <f t="shared" si="7"/>
        <v>49195574.151600003</v>
      </c>
      <c r="S120" s="54">
        <f t="shared" si="8"/>
        <v>47996829.031800002</v>
      </c>
    </row>
    <row r="121" spans="1:20" hidden="1">
      <c r="A121" s="54" t="s">
        <v>827</v>
      </c>
      <c r="B121" s="55" t="s">
        <v>826</v>
      </c>
      <c r="C121" s="54" t="s">
        <v>591</v>
      </c>
      <c r="D121" s="55" t="s">
        <v>590</v>
      </c>
      <c r="E121" s="54">
        <v>5014237500</v>
      </c>
      <c r="F121" s="54">
        <v>101650603400</v>
      </c>
      <c r="G121" s="54">
        <v>1234660661400</v>
      </c>
      <c r="H121" s="54">
        <v>1467904081900</v>
      </c>
      <c r="I121" s="54">
        <v>1952093033300</v>
      </c>
      <c r="J121" s="54">
        <v>2501446842300</v>
      </c>
      <c r="K121" s="54">
        <v>3074293163400</v>
      </c>
      <c r="L121" s="54">
        <v>3884347988600</v>
      </c>
      <c r="M121" s="54">
        <v>6386403754600</v>
      </c>
      <c r="N121" s="54">
        <v>7000923721900</v>
      </c>
      <c r="O121" s="54">
        <v>8011775207700</v>
      </c>
      <c r="P121" s="54">
        <v>8900593718000</v>
      </c>
      <c r="Q121" s="54">
        <f t="shared" si="6"/>
        <v>7000923.7219000002</v>
      </c>
      <c r="R121" s="54">
        <f t="shared" si="7"/>
        <v>8011775.2077000001</v>
      </c>
      <c r="S121" s="54">
        <f t="shared" si="8"/>
        <v>8900593.7180000003</v>
      </c>
    </row>
    <row r="122" spans="1:20" hidden="1">
      <c r="A122" s="54" t="s">
        <v>827</v>
      </c>
      <c r="B122" s="55" t="s">
        <v>826</v>
      </c>
      <c r="C122" s="54" t="s">
        <v>589</v>
      </c>
      <c r="D122" s="55" t="s">
        <v>588</v>
      </c>
      <c r="E122" s="54">
        <v>114017000000</v>
      </c>
      <c r="F122" s="54">
        <v>327492000000</v>
      </c>
      <c r="G122" s="54">
        <v>890133000000</v>
      </c>
      <c r="H122" s="54">
        <v>935410000000</v>
      </c>
      <c r="I122" s="54">
        <v>984639000000</v>
      </c>
      <c r="J122" s="54">
        <v>1069819000000</v>
      </c>
      <c r="K122" s="54">
        <v>1144829265000</v>
      </c>
      <c r="L122" s="54">
        <v>1215105339000</v>
      </c>
      <c r="M122" s="54">
        <v>1333651560000</v>
      </c>
      <c r="N122" s="54">
        <v>1402677000000</v>
      </c>
      <c r="O122" s="54">
        <v>1473662000000</v>
      </c>
      <c r="P122" s="54">
        <v>1388021000000</v>
      </c>
      <c r="Q122" s="54">
        <f t="shared" si="6"/>
        <v>1402677</v>
      </c>
      <c r="R122" s="54">
        <f t="shared" si="7"/>
        <v>1473662</v>
      </c>
      <c r="S122" s="54">
        <f t="shared" si="8"/>
        <v>1388021</v>
      </c>
    </row>
    <row r="123" spans="1:20" hidden="1">
      <c r="A123" s="54" t="s">
        <v>827</v>
      </c>
      <c r="B123" s="55" t="s">
        <v>826</v>
      </c>
      <c r="C123" s="54" t="s">
        <v>587</v>
      </c>
      <c r="D123" s="55" t="s">
        <v>586</v>
      </c>
      <c r="E123" s="54">
        <v>1851603000</v>
      </c>
      <c r="F123" s="54">
        <v>6995371500</v>
      </c>
      <c r="G123" s="54">
        <v>36208400300</v>
      </c>
      <c r="H123" s="54">
        <v>40163928400</v>
      </c>
      <c r="I123" s="54">
        <v>45044595600</v>
      </c>
      <c r="J123" s="54">
        <v>51405188600</v>
      </c>
      <c r="K123" s="54">
        <v>58037909900</v>
      </c>
      <c r="L123" s="54">
        <v>61876647100</v>
      </c>
      <c r="M123" s="54">
        <v>67373398400.000008</v>
      </c>
      <c r="N123" s="54">
        <v>74007602200</v>
      </c>
      <c r="O123" s="54">
        <v>77647350100</v>
      </c>
      <c r="P123" s="54">
        <v>53196274200</v>
      </c>
      <c r="Q123" s="54">
        <f t="shared" si="6"/>
        <v>74007.602199999994</v>
      </c>
      <c r="R123" s="54">
        <f t="shared" si="7"/>
        <v>77647.350099999996</v>
      </c>
      <c r="S123" s="54">
        <f t="shared" si="8"/>
        <v>53196.2742</v>
      </c>
    </row>
    <row r="124" spans="1:20" hidden="1">
      <c r="A124" s="54" t="s">
        <v>827</v>
      </c>
      <c r="B124" s="55" t="s">
        <v>826</v>
      </c>
      <c r="C124" s="54" t="s">
        <v>585</v>
      </c>
      <c r="D124" s="55" t="s">
        <v>584</v>
      </c>
      <c r="E124" s="54">
        <v>725874238200</v>
      </c>
      <c r="F124" s="54">
        <v>2081855153300</v>
      </c>
      <c r="G124" s="54">
        <v>5906060710100</v>
      </c>
      <c r="H124" s="54">
        <v>6117378969100</v>
      </c>
      <c r="I124" s="54">
        <v>6326870123000</v>
      </c>
      <c r="J124" s="54">
        <v>6902731122000</v>
      </c>
      <c r="K124" s="54">
        <v>7572827939500</v>
      </c>
      <c r="L124" s="54">
        <v>8089902636800</v>
      </c>
      <c r="M124" s="54">
        <v>8631356199999.999</v>
      </c>
      <c r="N124" s="54">
        <v>9198600727800</v>
      </c>
      <c r="O124" s="54">
        <v>9767554014600</v>
      </c>
      <c r="P124" s="54">
        <v>9640656544800</v>
      </c>
      <c r="Q124" s="54">
        <f t="shared" si="6"/>
        <v>9198600.7278000005</v>
      </c>
      <c r="R124" s="54">
        <f t="shared" si="7"/>
        <v>9767554.0145999994</v>
      </c>
      <c r="S124" s="54">
        <f t="shared" si="8"/>
        <v>9640656.5448000003</v>
      </c>
    </row>
    <row r="125" spans="1:20" hidden="1">
      <c r="A125" s="54" t="s">
        <v>827</v>
      </c>
      <c r="B125" s="55" t="s">
        <v>826</v>
      </c>
      <c r="C125" s="54" t="s">
        <v>583</v>
      </c>
      <c r="D125" s="55" t="s">
        <v>582</v>
      </c>
      <c r="E125" s="54">
        <v>2027197300</v>
      </c>
      <c r="F125" s="54">
        <v>3997233800</v>
      </c>
      <c r="G125" s="54">
        <v>6762387100</v>
      </c>
      <c r="H125" s="54">
        <v>7017369900</v>
      </c>
      <c r="I125" s="54">
        <v>7550149200</v>
      </c>
      <c r="J125" s="54">
        <v>8295594800</v>
      </c>
      <c r="K125" s="54">
        <v>9444193500</v>
      </c>
      <c r="L125" s="54">
        <v>9557980870.4151897</v>
      </c>
      <c r="M125" s="54">
        <v>10512431641.3708</v>
      </c>
      <c r="N125" s="54">
        <v>11648420283.0702</v>
      </c>
      <c r="O125" s="54">
        <v>12567904446.3939</v>
      </c>
      <c r="P125" s="54">
        <v>11669856181.1182</v>
      </c>
      <c r="Q125" s="54">
        <f t="shared" si="6"/>
        <v>11648.4202830702</v>
      </c>
      <c r="R125" s="54">
        <f t="shared" si="7"/>
        <v>12567.904446393901</v>
      </c>
      <c r="S125" s="54">
        <f t="shared" si="8"/>
        <v>11669.856181118201</v>
      </c>
    </row>
    <row r="126" spans="1:20">
      <c r="A126" s="54" t="s">
        <v>827</v>
      </c>
      <c r="B126" s="55" t="s">
        <v>826</v>
      </c>
      <c r="C126" s="54" t="s">
        <v>47</v>
      </c>
      <c r="D126" s="55" t="s">
        <v>298</v>
      </c>
      <c r="E126" s="54">
        <v>61865000</v>
      </c>
      <c r="F126" s="54">
        <v>188539900</v>
      </c>
      <c r="G126" s="54">
        <v>245143146.42494902</v>
      </c>
      <c r="H126" s="54">
        <v>278145107.41129196</v>
      </c>
      <c r="I126" s="54">
        <v>315393142.953412</v>
      </c>
      <c r="J126" s="54">
        <v>375106691.708498</v>
      </c>
      <c r="K126" s="54">
        <v>468849925.76428497</v>
      </c>
      <c r="L126" s="54">
        <v>427737149.40712804</v>
      </c>
      <c r="M126" s="54">
        <v>467558887.62676197</v>
      </c>
      <c r="N126" s="54">
        <v>491164156.42791998</v>
      </c>
      <c r="O126" s="54">
        <v>540001562.06098497</v>
      </c>
      <c r="P126" s="54">
        <v>513000000</v>
      </c>
      <c r="Q126" s="54">
        <f t="shared" si="6"/>
        <v>491.16415642791998</v>
      </c>
      <c r="R126" s="54">
        <f t="shared" si="7"/>
        <v>540.00156206098495</v>
      </c>
      <c r="S126" s="54">
        <f t="shared" si="8"/>
        <v>513</v>
      </c>
      <c r="T126" s="56">
        <f>(S126/S130)-1</f>
        <v>0.78745644599303133</v>
      </c>
    </row>
    <row r="127" spans="1:20" hidden="1">
      <c r="A127" s="54" t="s">
        <v>827</v>
      </c>
      <c r="B127" s="55" t="s">
        <v>826</v>
      </c>
      <c r="C127" s="54" t="s">
        <v>581</v>
      </c>
      <c r="D127" s="55" t="s">
        <v>580</v>
      </c>
      <c r="E127" s="54">
        <v>11671343120.022902</v>
      </c>
      <c r="F127" s="54">
        <v>42846163700</v>
      </c>
      <c r="G127" s="54">
        <v>185799933800</v>
      </c>
      <c r="H127" s="54">
        <v>193911070900</v>
      </c>
      <c r="I127" s="54">
        <v>211373878700</v>
      </c>
      <c r="J127" s="54">
        <v>191945979200</v>
      </c>
      <c r="K127" s="54">
        <v>194373434200</v>
      </c>
      <c r="L127" s="54">
        <v>221371962800</v>
      </c>
      <c r="M127" s="54">
        <v>239946896500</v>
      </c>
      <c r="N127" s="54">
        <v>260947859600</v>
      </c>
      <c r="O127" s="54">
        <v>285947375900</v>
      </c>
      <c r="P127" s="54">
        <v>290456864600</v>
      </c>
      <c r="Q127" s="54">
        <f t="shared" si="6"/>
        <v>260947.8596</v>
      </c>
      <c r="R127" s="54">
        <f t="shared" si="7"/>
        <v>285947.37589999998</v>
      </c>
      <c r="S127" s="54">
        <f t="shared" si="8"/>
        <v>290456.86459999997</v>
      </c>
    </row>
    <row r="128" spans="1:20" hidden="1">
      <c r="A128" s="54" t="s">
        <v>827</v>
      </c>
      <c r="B128" s="55" t="s">
        <v>826</v>
      </c>
      <c r="C128" s="54" t="s">
        <v>579</v>
      </c>
      <c r="D128" s="55" t="s">
        <v>578</v>
      </c>
      <c r="E128" s="54">
        <v>39101000000</v>
      </c>
      <c r="F128" s="54">
        <v>121973117200</v>
      </c>
      <c r="G128" s="54">
        <v>324371000000</v>
      </c>
      <c r="H128" s="54">
        <v>363110000000</v>
      </c>
      <c r="I128" s="54">
        <v>401018000000</v>
      </c>
      <c r="J128" s="54">
        <v>422459000000</v>
      </c>
      <c r="K128" s="54">
        <v>444663000000</v>
      </c>
      <c r="L128" s="54">
        <v>470211000000</v>
      </c>
      <c r="M128" s="54">
        <v>502486000000</v>
      </c>
      <c r="N128" s="54">
        <v>538864000000</v>
      </c>
      <c r="O128" s="54">
        <v>560039000000</v>
      </c>
      <c r="P128" s="54">
        <v>468316000000</v>
      </c>
      <c r="Q128" s="54">
        <f t="shared" si="6"/>
        <v>538864</v>
      </c>
      <c r="R128" s="54">
        <f t="shared" si="7"/>
        <v>560039</v>
      </c>
      <c r="S128" s="54">
        <f t="shared" si="8"/>
        <v>468316</v>
      </c>
    </row>
    <row r="129" spans="1:20" hidden="1">
      <c r="A129" s="54" t="s">
        <v>827</v>
      </c>
      <c r="B129" s="55" t="s">
        <v>826</v>
      </c>
      <c r="C129" s="54" t="s">
        <v>577</v>
      </c>
      <c r="D129" s="55" t="s">
        <v>576</v>
      </c>
      <c r="E129" s="54">
        <v>710540598200</v>
      </c>
      <c r="F129" s="54">
        <v>6549983726000</v>
      </c>
      <c r="G129" s="54">
        <v>14432690688000</v>
      </c>
      <c r="H129" s="54">
        <v>15512159136000</v>
      </c>
      <c r="I129" s="54">
        <v>15803642719000</v>
      </c>
      <c r="J129" s="54">
        <v>17055054410000</v>
      </c>
      <c r="K129" s="54">
        <v>18092461639000</v>
      </c>
      <c r="L129" s="54">
        <v>19589525073000</v>
      </c>
      <c r="M129" s="54">
        <v>21364669952000</v>
      </c>
      <c r="N129" s="54">
        <v>22888187872000</v>
      </c>
      <c r="O129" s="54">
        <v>23742783276000</v>
      </c>
      <c r="P129" s="54">
        <v>22281430201800</v>
      </c>
      <c r="Q129" s="54">
        <f t="shared" si="6"/>
        <v>22888187.872000001</v>
      </c>
      <c r="R129" s="54">
        <f t="shared" si="7"/>
        <v>23742783.276000001</v>
      </c>
      <c r="S129" s="54">
        <f t="shared" si="8"/>
        <v>22281430.2018</v>
      </c>
    </row>
    <row r="130" spans="1:20">
      <c r="A130" s="54" t="s">
        <v>321</v>
      </c>
      <c r="B130" s="55" t="s">
        <v>320</v>
      </c>
      <c r="C130" s="54" t="s">
        <v>47</v>
      </c>
      <c r="D130" s="55" t="s">
        <v>298</v>
      </c>
      <c r="E130" s="54">
        <v>51000000</v>
      </c>
      <c r="F130" s="54">
        <v>116000000</v>
      </c>
      <c r="G130" s="54">
        <v>176163146.42494899</v>
      </c>
      <c r="H130" s="54">
        <v>183737107.41129199</v>
      </c>
      <c r="I130" s="54">
        <v>191741142.953412</v>
      </c>
      <c r="J130" s="54">
        <v>199362691.708498</v>
      </c>
      <c r="K130" s="54">
        <v>227774925.764285</v>
      </c>
      <c r="L130" s="54">
        <v>239888149.40712801</v>
      </c>
      <c r="M130" s="54">
        <v>244357887.62676299</v>
      </c>
      <c r="N130" s="54">
        <v>267890156.42791998</v>
      </c>
      <c r="O130" s="54">
        <v>271001562.06098503</v>
      </c>
      <c r="P130" s="54">
        <v>287000000</v>
      </c>
      <c r="Q130" s="54">
        <f t="shared" si="6"/>
        <v>267.89015642791998</v>
      </c>
      <c r="R130" s="54">
        <f t="shared" si="7"/>
        <v>271.00156206098501</v>
      </c>
      <c r="S130" s="54">
        <f t="shared" si="8"/>
        <v>287</v>
      </c>
    </row>
    <row r="131" spans="1:20" hidden="1">
      <c r="A131" s="54" t="s">
        <v>827</v>
      </c>
      <c r="B131" s="55" t="s">
        <v>826</v>
      </c>
      <c r="C131" s="54" t="s">
        <v>575</v>
      </c>
      <c r="D131" s="55" t="s">
        <v>574</v>
      </c>
      <c r="E131" s="54" t="s">
        <v>299</v>
      </c>
      <c r="F131" s="54">
        <v>16813814999.999998</v>
      </c>
      <c r="G131" s="54">
        <v>105551166200</v>
      </c>
      <c r="H131" s="54">
        <v>115292156100</v>
      </c>
      <c r="I131" s="54">
        <v>130790593600</v>
      </c>
      <c r="J131" s="54">
        <v>145026160400</v>
      </c>
      <c r="K131" s="54">
        <v>154211102600</v>
      </c>
      <c r="L131" s="54">
        <v>169699981100</v>
      </c>
      <c r="M131" s="54">
        <v>189077780000</v>
      </c>
      <c r="N131" s="54">
        <v>201758236000</v>
      </c>
      <c r="O131" s="54">
        <v>221341000000</v>
      </c>
      <c r="P131" s="54">
        <v>214539894800</v>
      </c>
      <c r="Q131" s="54">
        <f t="shared" si="6"/>
        <v>201758.236</v>
      </c>
      <c r="R131" s="54">
        <f t="shared" si="7"/>
        <v>221341</v>
      </c>
      <c r="S131" s="54">
        <f t="shared" si="8"/>
        <v>214539.89480000001</v>
      </c>
    </row>
    <row r="132" spans="1:20" hidden="1">
      <c r="A132" s="54" t="s">
        <v>827</v>
      </c>
      <c r="B132" s="55" t="s">
        <v>826</v>
      </c>
      <c r="C132" s="54" t="s">
        <v>573</v>
      </c>
      <c r="D132" s="55" t="s">
        <v>572</v>
      </c>
      <c r="E132" s="54" t="s">
        <v>299</v>
      </c>
      <c r="F132" s="54" t="s">
        <v>299</v>
      </c>
      <c r="G132" s="54" t="s">
        <v>299</v>
      </c>
      <c r="H132" s="54" t="s">
        <v>299</v>
      </c>
      <c r="I132" s="54" t="s">
        <v>299</v>
      </c>
      <c r="J132" s="54" t="s">
        <v>299</v>
      </c>
      <c r="K132" s="54" t="s">
        <v>299</v>
      </c>
      <c r="L132" s="54" t="s">
        <v>299</v>
      </c>
      <c r="M132" s="54" t="s">
        <v>299</v>
      </c>
      <c r="N132" s="54" t="s">
        <v>299</v>
      </c>
      <c r="O132" s="54" t="s">
        <v>299</v>
      </c>
      <c r="P132" s="54" t="s">
        <v>299</v>
      </c>
      <c r="Q132" s="54" t="e">
        <f t="shared" ref="Q132:Q195" si="9">N132/1000000</f>
        <v>#VALUE!</v>
      </c>
      <c r="R132" s="54" t="e">
        <f t="shared" ref="R132:R195" si="10">O132/1000000</f>
        <v>#VALUE!</v>
      </c>
      <c r="S132" s="54" t="e">
        <f t="shared" ref="S132:S195" si="11">P132/1000000</f>
        <v>#VALUE!</v>
      </c>
    </row>
    <row r="133" spans="1:20" hidden="1">
      <c r="A133" s="54" t="s">
        <v>827</v>
      </c>
      <c r="B133" s="55" t="s">
        <v>826</v>
      </c>
      <c r="C133" s="54" t="s">
        <v>571</v>
      </c>
      <c r="D133" s="55" t="s">
        <v>570</v>
      </c>
      <c r="E133" s="54">
        <v>12585928300</v>
      </c>
      <c r="F133" s="54">
        <v>1218464596700</v>
      </c>
      <c r="G133" s="54">
        <v>12088181801600</v>
      </c>
      <c r="H133" s="54">
        <v>15399575318700</v>
      </c>
      <c r="I133" s="54">
        <v>18091326039900</v>
      </c>
      <c r="J133" s="54">
        <v>20420074284300</v>
      </c>
      <c r="K133" s="54">
        <v>20988630962000</v>
      </c>
      <c r="L133" s="54">
        <v>21959611138700</v>
      </c>
      <c r="M133" s="54">
        <v>24085785044600</v>
      </c>
      <c r="N133" s="54">
        <v>29530451988500</v>
      </c>
      <c r="O133" s="54">
        <v>33652142463100</v>
      </c>
      <c r="P133" s="54">
        <v>33908631555699.996</v>
      </c>
      <c r="Q133" s="54">
        <f t="shared" si="9"/>
        <v>29530451.988499999</v>
      </c>
      <c r="R133" s="54">
        <f t="shared" si="10"/>
        <v>33652142.463100001</v>
      </c>
      <c r="S133" s="54">
        <f t="shared" si="11"/>
        <v>33908631.555699997</v>
      </c>
    </row>
    <row r="134" spans="1:20" hidden="1">
      <c r="A134" s="54" t="s">
        <v>827</v>
      </c>
      <c r="B134" s="55" t="s">
        <v>826</v>
      </c>
      <c r="C134" s="54" t="s">
        <v>569</v>
      </c>
      <c r="D134" s="55" t="s">
        <v>568</v>
      </c>
      <c r="E134" s="54" t="s">
        <v>299</v>
      </c>
      <c r="F134" s="54">
        <v>1119584000</v>
      </c>
      <c r="G134" s="54">
        <v>3291049700</v>
      </c>
      <c r="H134" s="54">
        <v>3235303900</v>
      </c>
      <c r="I134" s="54">
        <v>3428025400</v>
      </c>
      <c r="J134" s="54">
        <v>3503823300</v>
      </c>
      <c r="K134" s="54">
        <v>3734558900</v>
      </c>
      <c r="L134" s="54">
        <v>3988778500</v>
      </c>
      <c r="M134" s="54">
        <v>4387386800</v>
      </c>
      <c r="N134" s="54">
        <v>4718071700</v>
      </c>
      <c r="O134" s="54">
        <v>5006351300</v>
      </c>
      <c r="P134" s="54">
        <v>4252159899.9999995</v>
      </c>
      <c r="Q134" s="54">
        <f t="shared" si="9"/>
        <v>4718.0717000000004</v>
      </c>
      <c r="R134" s="54">
        <f t="shared" si="10"/>
        <v>5006.3513000000003</v>
      </c>
      <c r="S134" s="54">
        <f t="shared" si="11"/>
        <v>4252.1598999999997</v>
      </c>
    </row>
    <row r="135" spans="1:20" hidden="1">
      <c r="A135" s="54" t="s">
        <v>827</v>
      </c>
      <c r="B135" s="55" t="s">
        <v>826</v>
      </c>
      <c r="C135" s="54" t="s">
        <v>567</v>
      </c>
      <c r="D135" s="55" t="s">
        <v>566</v>
      </c>
      <c r="E135" s="54">
        <v>241654967500</v>
      </c>
      <c r="F135" s="54">
        <v>404782565800</v>
      </c>
      <c r="G135" s="54">
        <v>806244000000</v>
      </c>
      <c r="H135" s="54">
        <v>830762000000</v>
      </c>
      <c r="I135" s="54">
        <v>885680000000</v>
      </c>
      <c r="J135" s="54">
        <v>903699000000</v>
      </c>
      <c r="K135" s="54">
        <v>969055000000</v>
      </c>
      <c r="L135" s="54">
        <v>993750000000</v>
      </c>
      <c r="M135" s="54">
        <v>1042207000000</v>
      </c>
      <c r="N135" s="54">
        <v>1086860000000</v>
      </c>
      <c r="O135" s="54">
        <v>1130275520000</v>
      </c>
      <c r="P135" s="54">
        <v>1073397240000</v>
      </c>
      <c r="Q135" s="54">
        <f t="shared" si="9"/>
        <v>1086860</v>
      </c>
      <c r="R135" s="54">
        <f t="shared" si="10"/>
        <v>1130275.52</v>
      </c>
      <c r="S135" s="54">
        <f t="shared" si="11"/>
        <v>1073397.24</v>
      </c>
    </row>
    <row r="136" spans="1:20" hidden="1">
      <c r="A136" s="54" t="s">
        <v>827</v>
      </c>
      <c r="B136" s="55" t="s">
        <v>826</v>
      </c>
      <c r="C136" s="54" t="s">
        <v>565</v>
      </c>
      <c r="D136" s="55" t="s">
        <v>564</v>
      </c>
      <c r="E136" s="54" t="s">
        <v>299</v>
      </c>
      <c r="F136" s="54">
        <v>83194768200</v>
      </c>
      <c r="G136" s="54">
        <v>410619161000</v>
      </c>
      <c r="H136" s="54">
        <v>461780163600</v>
      </c>
      <c r="I136" s="54">
        <v>509232854300</v>
      </c>
      <c r="J136" s="54">
        <v>549116563400</v>
      </c>
      <c r="K136" s="54">
        <v>625759546100</v>
      </c>
      <c r="L136" s="54">
        <v>736264172300</v>
      </c>
      <c r="M136" s="54">
        <v>815505316200</v>
      </c>
      <c r="N136" s="54">
        <v>877738346400</v>
      </c>
      <c r="O136" s="54">
        <v>944102203200</v>
      </c>
      <c r="P136" s="54">
        <v>942348602100</v>
      </c>
      <c r="Q136" s="54">
        <f t="shared" si="9"/>
        <v>877738.34640000004</v>
      </c>
      <c r="R136" s="54">
        <f t="shared" si="10"/>
        <v>944102.20319999999</v>
      </c>
      <c r="S136" s="54">
        <f t="shared" si="11"/>
        <v>942348.60210000002</v>
      </c>
    </row>
    <row r="137" spans="1:20" hidden="1">
      <c r="A137" s="54" t="s">
        <v>827</v>
      </c>
      <c r="B137" s="55" t="s">
        <v>826</v>
      </c>
      <c r="C137" s="54" t="s">
        <v>563</v>
      </c>
      <c r="D137" s="55" t="s">
        <v>562</v>
      </c>
      <c r="E137" s="54">
        <v>125821647846.69701</v>
      </c>
      <c r="F137" s="54">
        <v>2334850906542.5</v>
      </c>
      <c r="G137" s="54">
        <v>41651069684513</v>
      </c>
      <c r="H137" s="54">
        <v>47039307609074.5</v>
      </c>
      <c r="I137" s="54">
        <v>52736535400000</v>
      </c>
      <c r="J137" s="54">
        <v>59202505393600</v>
      </c>
      <c r="K137" s="54">
        <v>66254008837700</v>
      </c>
      <c r="L137" s="54">
        <v>71859611401600</v>
      </c>
      <c r="M137" s="54">
        <v>80448229680800</v>
      </c>
      <c r="N137" s="54">
        <v>90029627909200</v>
      </c>
      <c r="O137" s="54">
        <v>101720702244700</v>
      </c>
      <c r="P137" s="54">
        <v>110978037447700</v>
      </c>
      <c r="Q137" s="54">
        <f t="shared" si="9"/>
        <v>90029627.909199998</v>
      </c>
      <c r="R137" s="54">
        <f t="shared" si="10"/>
        <v>101720702.2447</v>
      </c>
      <c r="S137" s="54">
        <f t="shared" si="11"/>
        <v>110978037.44769999</v>
      </c>
    </row>
    <row r="138" spans="1:20" hidden="1">
      <c r="A138" s="54" t="s">
        <v>827</v>
      </c>
      <c r="B138" s="55" t="s">
        <v>826</v>
      </c>
      <c r="C138" s="54" t="s">
        <v>561</v>
      </c>
      <c r="D138" s="55" t="s">
        <v>560</v>
      </c>
      <c r="E138" s="54">
        <v>7352796100</v>
      </c>
      <c r="F138" s="54">
        <v>27355829200</v>
      </c>
      <c r="G138" s="54">
        <v>87678761200</v>
      </c>
      <c r="H138" s="54">
        <v>102584596300</v>
      </c>
      <c r="I138" s="54">
        <v>117117896800</v>
      </c>
      <c r="J138" s="54">
        <v>134056430900</v>
      </c>
      <c r="K138" s="54">
        <v>145785352200</v>
      </c>
      <c r="L138" s="54">
        <v>154607697700</v>
      </c>
      <c r="M138" s="54">
        <v>168461202700</v>
      </c>
      <c r="N138" s="54">
        <v>174380325700</v>
      </c>
      <c r="O138" s="54">
        <v>176111936300</v>
      </c>
      <c r="P138" s="54">
        <v>172708999700</v>
      </c>
      <c r="Q138" s="54">
        <f t="shared" si="9"/>
        <v>174380.32569999999</v>
      </c>
      <c r="R138" s="54">
        <f t="shared" si="10"/>
        <v>176111.9363</v>
      </c>
      <c r="S138" s="54">
        <f t="shared" si="11"/>
        <v>172708.99969999999</v>
      </c>
    </row>
    <row r="139" spans="1:20">
      <c r="A139" s="54" t="s">
        <v>827</v>
      </c>
      <c r="B139" s="55" t="s">
        <v>826</v>
      </c>
      <c r="C139" s="54" t="s">
        <v>255</v>
      </c>
      <c r="D139" s="55" t="s">
        <v>300</v>
      </c>
      <c r="E139" s="54" t="s">
        <v>299</v>
      </c>
      <c r="F139" s="54">
        <v>151618100</v>
      </c>
      <c r="G139" s="54">
        <v>209784400</v>
      </c>
      <c r="H139" s="54">
        <v>208831300</v>
      </c>
      <c r="I139" s="54">
        <v>221718500</v>
      </c>
      <c r="J139" s="54">
        <v>228187900</v>
      </c>
      <c r="K139" s="54">
        <v>248470300</v>
      </c>
      <c r="L139" s="54">
        <v>263338900.00000003</v>
      </c>
      <c r="M139" s="54">
        <v>274080700</v>
      </c>
      <c r="N139" s="54">
        <v>282329500</v>
      </c>
      <c r="O139" s="54">
        <v>294801700</v>
      </c>
      <c r="P139" s="54">
        <v>298195400</v>
      </c>
      <c r="Q139" s="54">
        <f t="shared" si="9"/>
        <v>282.3295</v>
      </c>
      <c r="R139" s="54">
        <f t="shared" si="10"/>
        <v>294.80169999999998</v>
      </c>
      <c r="S139" s="54">
        <f t="shared" si="11"/>
        <v>298.19540000000001</v>
      </c>
      <c r="T139" s="56">
        <f>S139/S152-1</f>
        <v>0.21980067282330529</v>
      </c>
    </row>
    <row r="140" spans="1:20" hidden="1">
      <c r="A140" s="54" t="s">
        <v>827</v>
      </c>
      <c r="B140" s="55" t="s">
        <v>826</v>
      </c>
      <c r="C140" s="54" t="s">
        <v>559</v>
      </c>
      <c r="D140" s="55" t="s">
        <v>558</v>
      </c>
      <c r="E140" s="54">
        <v>103777357000</v>
      </c>
      <c r="F140" s="54">
        <v>380869400000</v>
      </c>
      <c r="G140" s="54">
        <v>1570230382208.49</v>
      </c>
      <c r="H140" s="54">
        <v>1770670577857.45</v>
      </c>
      <c r="I140" s="54">
        <v>1962373658504.5601</v>
      </c>
      <c r="J140" s="54">
        <v>2265276983527.75</v>
      </c>
      <c r="K140" s="54">
        <v>2457880982848</v>
      </c>
      <c r="L140" s="54">
        <v>2642188759756.2202</v>
      </c>
      <c r="M140" s="54">
        <v>3108139991654.8398</v>
      </c>
      <c r="N140" s="54">
        <v>3478564065481.21</v>
      </c>
      <c r="O140" s="54">
        <v>3898845945187.0801</v>
      </c>
      <c r="P140" s="54">
        <v>3960802354832.8999</v>
      </c>
      <c r="Q140" s="54">
        <f t="shared" si="9"/>
        <v>3478564.0654812101</v>
      </c>
      <c r="R140" s="54">
        <f t="shared" si="10"/>
        <v>3898845.9451870802</v>
      </c>
      <c r="S140" s="54">
        <f t="shared" si="11"/>
        <v>3960802.3548328998</v>
      </c>
    </row>
    <row r="141" spans="1:20" hidden="1">
      <c r="A141" s="54" t="s">
        <v>827</v>
      </c>
      <c r="B141" s="55" t="s">
        <v>826</v>
      </c>
      <c r="C141" s="54" t="s">
        <v>557</v>
      </c>
      <c r="D141" s="55" t="s">
        <v>556</v>
      </c>
      <c r="E141" s="54">
        <v>261201437000</v>
      </c>
      <c r="F141" s="54">
        <v>460111000000</v>
      </c>
      <c r="G141" s="54">
        <v>659484000000</v>
      </c>
      <c r="H141" s="54">
        <v>664185000000</v>
      </c>
      <c r="I141" s="54">
        <v>669440000000</v>
      </c>
      <c r="J141" s="54">
        <v>669931000000</v>
      </c>
      <c r="K141" s="54">
        <v>690567000000</v>
      </c>
      <c r="L141" s="54">
        <v>697901000000</v>
      </c>
      <c r="M141" s="54">
        <v>743753000000</v>
      </c>
      <c r="N141" s="54">
        <v>782852000000</v>
      </c>
      <c r="O141" s="54">
        <v>816447000000</v>
      </c>
      <c r="P141" s="54">
        <v>786181000000</v>
      </c>
      <c r="Q141" s="54">
        <f t="shared" si="9"/>
        <v>782852</v>
      </c>
      <c r="R141" s="54">
        <f t="shared" si="10"/>
        <v>816447</v>
      </c>
      <c r="S141" s="54">
        <f t="shared" si="11"/>
        <v>786181</v>
      </c>
    </row>
    <row r="142" spans="1:20" hidden="1">
      <c r="A142" s="54" t="s">
        <v>827</v>
      </c>
      <c r="B142" s="55" t="s">
        <v>826</v>
      </c>
      <c r="C142" s="54" t="s">
        <v>555</v>
      </c>
      <c r="D142" s="55" t="s">
        <v>554</v>
      </c>
      <c r="E142" s="54">
        <v>250426998784</v>
      </c>
      <c r="F142" s="54">
        <v>347203010600</v>
      </c>
      <c r="G142" s="54" t="s">
        <v>299</v>
      </c>
      <c r="H142" s="54" t="s">
        <v>299</v>
      </c>
      <c r="I142" s="54" t="s">
        <v>299</v>
      </c>
      <c r="J142" s="54" t="s">
        <v>299</v>
      </c>
      <c r="K142" s="54" t="s">
        <v>299</v>
      </c>
      <c r="L142" s="54" t="s">
        <v>299</v>
      </c>
      <c r="M142" s="54" t="s">
        <v>299</v>
      </c>
      <c r="N142" s="54" t="s">
        <v>299</v>
      </c>
      <c r="O142" s="54" t="s">
        <v>299</v>
      </c>
      <c r="P142" s="54" t="s">
        <v>299</v>
      </c>
      <c r="Q142" s="54" t="e">
        <f t="shared" si="9"/>
        <v>#VALUE!</v>
      </c>
      <c r="R142" s="54" t="e">
        <f t="shared" si="10"/>
        <v>#VALUE!</v>
      </c>
      <c r="S142" s="54" t="e">
        <f t="shared" si="11"/>
        <v>#VALUE!</v>
      </c>
    </row>
    <row r="143" spans="1:20" hidden="1">
      <c r="A143" s="54" t="s">
        <v>827</v>
      </c>
      <c r="B143" s="55" t="s">
        <v>826</v>
      </c>
      <c r="C143" s="54" t="s">
        <v>553</v>
      </c>
      <c r="D143" s="55" t="s">
        <v>552</v>
      </c>
      <c r="E143" s="54">
        <v>72953421000</v>
      </c>
      <c r="F143" s="54">
        <v>113030363000</v>
      </c>
      <c r="G143" s="54">
        <v>203368939000</v>
      </c>
      <c r="H143" s="54">
        <v>208436474000</v>
      </c>
      <c r="I143" s="54">
        <v>223617302000</v>
      </c>
      <c r="J143" s="54">
        <v>232895350000</v>
      </c>
      <c r="K143" s="54">
        <v>246869114000</v>
      </c>
      <c r="L143" s="54">
        <v>262684198000</v>
      </c>
      <c r="M143" s="54">
        <v>280347417000</v>
      </c>
      <c r="N143" s="54">
        <v>295759430000</v>
      </c>
      <c r="O143" s="54">
        <v>315065895000</v>
      </c>
      <c r="P143" s="54">
        <v>314276390238.66699</v>
      </c>
      <c r="Q143" s="54">
        <f t="shared" si="9"/>
        <v>295759.43</v>
      </c>
      <c r="R143" s="54">
        <f t="shared" si="10"/>
        <v>315065.89500000002</v>
      </c>
      <c r="S143" s="54">
        <f t="shared" si="11"/>
        <v>314276.39023866697</v>
      </c>
    </row>
    <row r="144" spans="1:20" hidden="1">
      <c r="A144" s="54" t="s">
        <v>827</v>
      </c>
      <c r="B144" s="55" t="s">
        <v>826</v>
      </c>
      <c r="C144" s="54" t="s">
        <v>551</v>
      </c>
      <c r="D144" s="55" t="s">
        <v>550</v>
      </c>
      <c r="E144" s="54">
        <v>153105600</v>
      </c>
      <c r="F144" s="54">
        <v>62251163100</v>
      </c>
      <c r="G144" s="54">
        <v>213155601800</v>
      </c>
      <c r="H144" s="54">
        <v>238203299500</v>
      </c>
      <c r="I144" s="54">
        <v>258323098000</v>
      </c>
      <c r="J144" s="54">
        <v>296776008700</v>
      </c>
      <c r="K144" s="54">
        <v>334378404400</v>
      </c>
      <c r="L144" s="54">
        <v>362109588200</v>
      </c>
      <c r="M144" s="54">
        <v>392890744800</v>
      </c>
      <c r="N144" s="54">
        <v>390408997500</v>
      </c>
      <c r="O144" s="54">
        <v>402257019700</v>
      </c>
      <c r="P144" s="54">
        <v>420965640600</v>
      </c>
      <c r="Q144" s="54">
        <f t="shared" si="9"/>
        <v>390408.9975</v>
      </c>
      <c r="R144" s="54">
        <f t="shared" si="10"/>
        <v>402257.0197</v>
      </c>
      <c r="S144" s="54">
        <f t="shared" si="11"/>
        <v>420965.64059999998</v>
      </c>
    </row>
    <row r="145" spans="1:20" hidden="1">
      <c r="A145" s="54" t="s">
        <v>827</v>
      </c>
      <c r="B145" s="55" t="s">
        <v>826</v>
      </c>
      <c r="C145" s="54" t="s">
        <v>549</v>
      </c>
      <c r="D145" s="55" t="s">
        <v>548</v>
      </c>
      <c r="E145" s="54">
        <v>962819603515.6311</v>
      </c>
      <c r="F145" s="54">
        <v>1659377086300</v>
      </c>
      <c r="G145" s="54">
        <v>4395464493700.0005</v>
      </c>
      <c r="H145" s="54">
        <v>4976179459700</v>
      </c>
      <c r="I145" s="54">
        <v>5248371589300</v>
      </c>
      <c r="J145" s="54">
        <v>5604900977200</v>
      </c>
      <c r="K145" s="54">
        <v>6007859000000</v>
      </c>
      <c r="L145" s="54">
        <v>6361387100000</v>
      </c>
      <c r="M145" s="54">
        <v>6735778631200</v>
      </c>
      <c r="N145" s="54">
        <v>7446309750900</v>
      </c>
      <c r="O145" s="54">
        <v>7897633801900</v>
      </c>
      <c r="P145" s="54">
        <v>7572577515000</v>
      </c>
      <c r="Q145" s="54">
        <f t="shared" si="9"/>
        <v>7446309.7509000003</v>
      </c>
      <c r="R145" s="54">
        <f t="shared" si="10"/>
        <v>7897633.8019000003</v>
      </c>
      <c r="S145" s="54">
        <f t="shared" si="11"/>
        <v>7572577.5149999997</v>
      </c>
    </row>
    <row r="146" spans="1:20" hidden="1">
      <c r="A146" s="54" t="s">
        <v>827</v>
      </c>
      <c r="B146" s="55" t="s">
        <v>826</v>
      </c>
      <c r="C146" s="54" t="s">
        <v>547</v>
      </c>
      <c r="D146" s="55" t="s">
        <v>546</v>
      </c>
      <c r="E146" s="54">
        <v>468211170982.59003</v>
      </c>
      <c r="F146" s="54">
        <v>6437508006300</v>
      </c>
      <c r="G146" s="54">
        <v>59629054894700</v>
      </c>
      <c r="H146" s="54">
        <v>68873042797900.008</v>
      </c>
      <c r="I146" s="54">
        <v>76995223157600</v>
      </c>
      <c r="J146" s="54">
        <v>87129108277700</v>
      </c>
      <c r="K146" s="54">
        <v>92673618171900</v>
      </c>
      <c r="L146" s="54">
        <v>100370320779900</v>
      </c>
      <c r="M146" s="54">
        <v>111384943142500</v>
      </c>
      <c r="N146" s="54">
        <v>123131696032800</v>
      </c>
      <c r="O146" s="54">
        <v>140871076041800</v>
      </c>
      <c r="P146" s="54">
        <v>148624257388100</v>
      </c>
      <c r="Q146" s="54">
        <f t="shared" si="9"/>
        <v>123131696.0328</v>
      </c>
      <c r="R146" s="54">
        <f t="shared" si="10"/>
        <v>140871076.04179999</v>
      </c>
      <c r="S146" s="54">
        <f t="shared" si="11"/>
        <v>148624257.3881</v>
      </c>
    </row>
    <row r="147" spans="1:20" hidden="1">
      <c r="A147" s="54" t="s">
        <v>827</v>
      </c>
      <c r="B147" s="55" t="s">
        <v>826</v>
      </c>
      <c r="C147" s="54" t="s">
        <v>545</v>
      </c>
      <c r="D147" s="55" t="s">
        <v>544</v>
      </c>
      <c r="E147" s="54">
        <v>525774000</v>
      </c>
      <c r="F147" s="54">
        <v>244031636900</v>
      </c>
      <c r="G147" s="54">
        <v>455902602400</v>
      </c>
      <c r="H147" s="54">
        <v>456594542200</v>
      </c>
      <c r="I147" s="54">
        <v>489999186600</v>
      </c>
      <c r="J147" s="54">
        <v>517758122000</v>
      </c>
      <c r="K147" s="54">
        <v>541343816600</v>
      </c>
      <c r="L147" s="54">
        <v>571134594400</v>
      </c>
      <c r="M147" s="54">
        <v>593632874000</v>
      </c>
      <c r="N147" s="54">
        <v>633153000000</v>
      </c>
      <c r="O147" s="54">
        <v>660722000000</v>
      </c>
      <c r="P147" s="54">
        <v>638576000000</v>
      </c>
      <c r="Q147" s="54">
        <f t="shared" si="9"/>
        <v>633153</v>
      </c>
      <c r="R147" s="54">
        <f t="shared" si="10"/>
        <v>660722</v>
      </c>
      <c r="S147" s="54">
        <f t="shared" si="11"/>
        <v>638576</v>
      </c>
    </row>
    <row r="148" spans="1:20" hidden="1">
      <c r="A148" s="54" t="s">
        <v>827</v>
      </c>
      <c r="B148" s="55" t="s">
        <v>826</v>
      </c>
      <c r="C148" s="54" t="s">
        <v>543</v>
      </c>
      <c r="D148" s="55" t="s">
        <v>542</v>
      </c>
      <c r="E148" s="54" t="s">
        <v>299</v>
      </c>
      <c r="F148" s="54" t="s">
        <v>299</v>
      </c>
      <c r="G148" s="54" t="s">
        <v>299</v>
      </c>
      <c r="H148" s="54" t="s">
        <v>299</v>
      </c>
      <c r="I148" s="54" t="s">
        <v>299</v>
      </c>
      <c r="J148" s="54" t="s">
        <v>299</v>
      </c>
      <c r="K148" s="54" t="s">
        <v>299</v>
      </c>
      <c r="L148" s="54" t="s">
        <v>299</v>
      </c>
      <c r="M148" s="54" t="s">
        <v>299</v>
      </c>
      <c r="N148" s="54" t="s">
        <v>299</v>
      </c>
      <c r="O148" s="54" t="s">
        <v>299</v>
      </c>
      <c r="P148" s="54" t="s">
        <v>299</v>
      </c>
      <c r="Q148" s="54" t="e">
        <f t="shared" si="9"/>
        <v>#VALUE!</v>
      </c>
      <c r="R148" s="54" t="e">
        <f t="shared" si="10"/>
        <v>#VALUE!</v>
      </c>
      <c r="S148" s="54" t="e">
        <f t="shared" si="11"/>
        <v>#VALUE!</v>
      </c>
    </row>
    <row r="149" spans="1:20" hidden="1">
      <c r="A149" s="54" t="s">
        <v>827</v>
      </c>
      <c r="B149" s="55" t="s">
        <v>826</v>
      </c>
      <c r="C149" s="54" t="s">
        <v>541</v>
      </c>
      <c r="D149" s="55" t="s">
        <v>540</v>
      </c>
      <c r="E149" s="54">
        <v>728731000000</v>
      </c>
      <c r="F149" s="54">
        <v>1486620000000</v>
      </c>
      <c r="G149" s="54">
        <v>2819465000000</v>
      </c>
      <c r="H149" s="54">
        <v>2989207000000</v>
      </c>
      <c r="I149" s="54">
        <v>3103951000000</v>
      </c>
      <c r="J149" s="54">
        <v>3240149000000</v>
      </c>
      <c r="K149" s="54">
        <v>3240459000000</v>
      </c>
      <c r="L149" s="54">
        <v>3233694000000</v>
      </c>
      <c r="M149" s="54">
        <v>3416432000000</v>
      </c>
      <c r="N149" s="54">
        <v>3687411000000</v>
      </c>
      <c r="O149" s="54">
        <v>3672054000000</v>
      </c>
      <c r="P149" s="54">
        <v>3565760000000</v>
      </c>
      <c r="Q149" s="54">
        <f t="shared" si="9"/>
        <v>3687411</v>
      </c>
      <c r="R149" s="54">
        <f t="shared" si="10"/>
        <v>3672054</v>
      </c>
      <c r="S149" s="54">
        <f t="shared" si="11"/>
        <v>3565760</v>
      </c>
    </row>
    <row r="150" spans="1:20" hidden="1">
      <c r="A150" s="54" t="s">
        <v>827</v>
      </c>
      <c r="B150" s="55" t="s">
        <v>826</v>
      </c>
      <c r="C150" s="54" t="s">
        <v>539</v>
      </c>
      <c r="D150" s="55" t="s">
        <v>538</v>
      </c>
      <c r="E150" s="54">
        <v>4375586000</v>
      </c>
      <c r="F150" s="54">
        <v>7178615500</v>
      </c>
      <c r="G150" s="54">
        <v>28206800000</v>
      </c>
      <c r="H150" s="54">
        <v>31876400000</v>
      </c>
      <c r="I150" s="54">
        <v>33336400000</v>
      </c>
      <c r="J150" s="54">
        <v>33994699999.999996</v>
      </c>
      <c r="K150" s="54">
        <v>29400000000</v>
      </c>
      <c r="L150" s="54">
        <v>28092500000</v>
      </c>
      <c r="M150" s="54">
        <v>29871200000</v>
      </c>
      <c r="N150" s="54">
        <v>33154500000</v>
      </c>
      <c r="O150" s="54">
        <v>31497700000</v>
      </c>
      <c r="P150" s="54">
        <v>26368800000</v>
      </c>
      <c r="Q150" s="54">
        <f t="shared" si="9"/>
        <v>33154.5</v>
      </c>
      <c r="R150" s="54">
        <f t="shared" si="10"/>
        <v>31497.7</v>
      </c>
      <c r="S150" s="54">
        <f t="shared" si="11"/>
        <v>26368.799999999999</v>
      </c>
    </row>
    <row r="151" spans="1:20" hidden="1">
      <c r="A151" s="54" t="s">
        <v>827</v>
      </c>
      <c r="B151" s="55" t="s">
        <v>826</v>
      </c>
      <c r="C151" s="54" t="s">
        <v>537</v>
      </c>
      <c r="D151" s="55" t="s">
        <v>536</v>
      </c>
      <c r="E151" s="54">
        <v>835139603923.53699</v>
      </c>
      <c r="F151" s="54">
        <v>4138883250000</v>
      </c>
      <c r="G151" s="54">
        <v>18018278628700</v>
      </c>
      <c r="H151" s="54">
        <v>19756590726500</v>
      </c>
      <c r="I151" s="54">
        <v>22030438896000</v>
      </c>
      <c r="J151" s="54">
        <v>24761445932500</v>
      </c>
      <c r="K151" s="54">
        <v>26976537187000</v>
      </c>
      <c r="L151" s="54">
        <v>28517920199500</v>
      </c>
      <c r="M151" s="54">
        <v>31396775576400</v>
      </c>
      <c r="N151" s="54">
        <v>34017992228299.996</v>
      </c>
      <c r="O151" s="54">
        <v>37320567000000</v>
      </c>
      <c r="P151" s="54">
        <v>40692475000000</v>
      </c>
      <c r="Q151" s="54">
        <f t="shared" si="9"/>
        <v>34017992.228299998</v>
      </c>
      <c r="R151" s="54">
        <f t="shared" si="10"/>
        <v>37320567</v>
      </c>
      <c r="S151" s="54">
        <f t="shared" si="11"/>
        <v>40692475</v>
      </c>
    </row>
    <row r="152" spans="1:20">
      <c r="A152" s="54" t="s">
        <v>321</v>
      </c>
      <c r="B152" s="55" t="s">
        <v>320</v>
      </c>
      <c r="C152" s="54" t="s">
        <v>255</v>
      </c>
      <c r="D152" s="55" t="s">
        <v>300</v>
      </c>
      <c r="E152" s="54">
        <v>78476000</v>
      </c>
      <c r="F152" s="54">
        <v>115347500</v>
      </c>
      <c r="G152" s="54">
        <v>172188500</v>
      </c>
      <c r="H152" s="54">
        <v>180436300</v>
      </c>
      <c r="I152" s="54">
        <v>184840400</v>
      </c>
      <c r="J152" s="54">
        <v>182142800</v>
      </c>
      <c r="K152" s="54">
        <v>183814300</v>
      </c>
      <c r="L152" s="54">
        <v>201510900</v>
      </c>
      <c r="M152" s="54">
        <v>213204100</v>
      </c>
      <c r="N152" s="54">
        <v>221588900</v>
      </c>
      <c r="O152" s="54">
        <v>239462200</v>
      </c>
      <c r="P152" s="54">
        <v>244462400</v>
      </c>
      <c r="Q152" s="54">
        <f t="shared" si="9"/>
        <v>221.5889</v>
      </c>
      <c r="R152" s="54">
        <f t="shared" si="10"/>
        <v>239.4622</v>
      </c>
      <c r="S152" s="54">
        <f t="shared" si="11"/>
        <v>244.4624</v>
      </c>
    </row>
    <row r="153" spans="1:20" hidden="1">
      <c r="A153" s="54" t="s">
        <v>827</v>
      </c>
      <c r="B153" s="55" t="s">
        <v>826</v>
      </c>
      <c r="C153" s="54" t="s">
        <v>535</v>
      </c>
      <c r="D153" s="55" t="s">
        <v>534</v>
      </c>
      <c r="E153" s="54">
        <v>6178567000</v>
      </c>
      <c r="F153" s="54">
        <v>11743915000</v>
      </c>
      <c r="G153" s="54">
        <v>32772224301.177303</v>
      </c>
      <c r="H153" s="54">
        <v>37691434384.218399</v>
      </c>
      <c r="I153" s="54">
        <v>42692594004.887299</v>
      </c>
      <c r="J153" s="54">
        <v>45567364365.320396</v>
      </c>
      <c r="K153" s="54">
        <v>50640813775.5634</v>
      </c>
      <c r="L153" s="54">
        <v>53770544466.419197</v>
      </c>
      <c r="M153" s="54">
        <v>58442879412.4646</v>
      </c>
      <c r="N153" s="54">
        <v>60383646744.126602</v>
      </c>
      <c r="O153" s="54">
        <v>62482129503.990997</v>
      </c>
      <c r="P153" s="54">
        <v>52307035334.022896</v>
      </c>
      <c r="Q153" s="54">
        <f t="shared" si="9"/>
        <v>60383.6467441266</v>
      </c>
      <c r="R153" s="54">
        <f t="shared" si="10"/>
        <v>62482.129503990996</v>
      </c>
      <c r="S153" s="54">
        <f t="shared" si="11"/>
        <v>52307.035334022898</v>
      </c>
    </row>
    <row r="154" spans="1:20">
      <c r="A154" s="54" t="s">
        <v>827</v>
      </c>
      <c r="B154" s="55" t="s">
        <v>826</v>
      </c>
      <c r="C154" s="54" t="s">
        <v>301</v>
      </c>
      <c r="D154" s="55" t="s">
        <v>302</v>
      </c>
      <c r="E154" s="54" t="s">
        <v>299</v>
      </c>
      <c r="F154" s="54">
        <v>239347500</v>
      </c>
      <c r="G154" s="54">
        <v>320855800</v>
      </c>
      <c r="H154" s="54">
        <v>342609600</v>
      </c>
      <c r="I154" s="54">
        <v>342707900</v>
      </c>
      <c r="J154" s="54">
        <v>344654300</v>
      </c>
      <c r="K154" s="54">
        <v>375852000</v>
      </c>
      <c r="L154" s="54">
        <v>387000200</v>
      </c>
      <c r="M154" s="54">
        <v>416554700</v>
      </c>
      <c r="N154" s="54">
        <v>412197400</v>
      </c>
      <c r="O154" s="54">
        <v>454357100</v>
      </c>
      <c r="P154" s="54">
        <v>456483600</v>
      </c>
      <c r="Q154" s="54">
        <f t="shared" si="9"/>
        <v>412.19740000000002</v>
      </c>
      <c r="R154" s="54">
        <f t="shared" si="10"/>
        <v>454.3571</v>
      </c>
      <c r="S154" s="54">
        <f t="shared" si="11"/>
        <v>456.48360000000002</v>
      </c>
      <c r="T154" s="56">
        <f>S154/S165-1</f>
        <v>0.11314766062334614</v>
      </c>
    </row>
    <row r="155" spans="1:20" hidden="1">
      <c r="A155" s="54" t="s">
        <v>827</v>
      </c>
      <c r="B155" s="55" t="s">
        <v>826</v>
      </c>
      <c r="C155" s="54" t="s">
        <v>533</v>
      </c>
      <c r="D155" s="55" t="s">
        <v>532</v>
      </c>
      <c r="E155" s="54" t="s">
        <v>299</v>
      </c>
      <c r="F155" s="54">
        <v>26991655133000</v>
      </c>
      <c r="G155" s="54">
        <v>136506360780600.02</v>
      </c>
      <c r="H155" s="54">
        <v>140834145561000</v>
      </c>
      <c r="I155" s="54">
        <v>159716156395400</v>
      </c>
      <c r="J155" s="54">
        <v>173656601505800</v>
      </c>
      <c r="K155" s="54">
        <v>181394525352300</v>
      </c>
      <c r="L155" s="54">
        <v>196444694751300</v>
      </c>
      <c r="M155" s="54">
        <v>211874914593100</v>
      </c>
      <c r="N155" s="54">
        <v>222848323357400</v>
      </c>
      <c r="O155" s="54">
        <v>229498771465300</v>
      </c>
      <c r="P155" s="54">
        <v>234249352042500</v>
      </c>
      <c r="Q155" s="54">
        <f t="shared" si="9"/>
        <v>222848323.3574</v>
      </c>
      <c r="R155" s="54">
        <f t="shared" si="10"/>
        <v>229498771.46529999</v>
      </c>
      <c r="S155" s="54">
        <f t="shared" si="11"/>
        <v>234249352.04249999</v>
      </c>
    </row>
    <row r="156" spans="1:20" hidden="1">
      <c r="A156" s="54" t="s">
        <v>827</v>
      </c>
      <c r="B156" s="55" t="s">
        <v>826</v>
      </c>
      <c r="C156" s="54" t="s">
        <v>531</v>
      </c>
      <c r="D156" s="55" t="s">
        <v>530</v>
      </c>
      <c r="E156" s="54">
        <v>5133518573.8570795</v>
      </c>
      <c r="F156" s="54">
        <v>176534672700</v>
      </c>
      <c r="G156" s="54">
        <v>438131000000</v>
      </c>
      <c r="H156" s="54">
        <v>476130000000</v>
      </c>
      <c r="I156" s="54">
        <v>515550000000</v>
      </c>
      <c r="J156" s="54">
        <v>544232000000</v>
      </c>
      <c r="K156" s="54">
        <v>583720000000</v>
      </c>
      <c r="L156" s="54">
        <v>620811000000</v>
      </c>
      <c r="M156" s="54">
        <v>656336000000</v>
      </c>
      <c r="N156" s="54">
        <v>694968000000</v>
      </c>
      <c r="O156" s="54">
        <v>729701000000</v>
      </c>
      <c r="P156" s="54">
        <v>684455000000</v>
      </c>
      <c r="Q156" s="54">
        <f t="shared" si="9"/>
        <v>694968</v>
      </c>
      <c r="R156" s="54">
        <f t="shared" si="10"/>
        <v>729701</v>
      </c>
      <c r="S156" s="54">
        <f t="shared" si="11"/>
        <v>684455</v>
      </c>
    </row>
    <row r="157" spans="1:20" hidden="1">
      <c r="A157" s="54" t="s">
        <v>827</v>
      </c>
      <c r="B157" s="55" t="s">
        <v>826</v>
      </c>
      <c r="C157" s="54" t="s">
        <v>529</v>
      </c>
      <c r="D157" s="55" t="s">
        <v>528</v>
      </c>
      <c r="E157" s="54">
        <v>1209794687935.0999</v>
      </c>
      <c r="F157" s="54">
        <v>4046157000000</v>
      </c>
      <c r="G157" s="54">
        <v>11239557234400</v>
      </c>
      <c r="H157" s="54">
        <v>12281136087400</v>
      </c>
      <c r="I157" s="54">
        <v>13467665698400</v>
      </c>
      <c r="J157" s="54">
        <v>14728818043700</v>
      </c>
      <c r="K157" s="54">
        <v>15537710340900</v>
      </c>
      <c r="L157" s="54">
        <v>16812934317100</v>
      </c>
      <c r="M157" s="54">
        <v>18383179108100</v>
      </c>
      <c r="N157" s="54">
        <v>20212348916200</v>
      </c>
      <c r="O157" s="54">
        <v>21472060352800</v>
      </c>
      <c r="P157" s="54">
        <v>19319847551000</v>
      </c>
      <c r="Q157" s="54">
        <f t="shared" si="9"/>
        <v>20212348.916200001</v>
      </c>
      <c r="R157" s="54">
        <f t="shared" si="10"/>
        <v>21472060.3528</v>
      </c>
      <c r="S157" s="54">
        <f t="shared" si="11"/>
        <v>19319847.550999999</v>
      </c>
    </row>
    <row r="158" spans="1:20" hidden="1">
      <c r="A158" s="54" t="s">
        <v>827</v>
      </c>
      <c r="B158" s="55" t="s">
        <v>826</v>
      </c>
      <c r="C158" s="54" t="s">
        <v>527</v>
      </c>
      <c r="D158" s="55" t="s">
        <v>526</v>
      </c>
      <c r="E158" s="54">
        <v>59462160800</v>
      </c>
      <c r="F158" s="54">
        <v>745315000000</v>
      </c>
      <c r="G158" s="54">
        <v>1508866000000</v>
      </c>
      <c r="H158" s="54">
        <v>1562647000000</v>
      </c>
      <c r="I158" s="54">
        <v>1591098000000</v>
      </c>
      <c r="J158" s="54">
        <v>1647171000000</v>
      </c>
      <c r="K158" s="54">
        <v>1735477000000</v>
      </c>
      <c r="L158" s="54">
        <v>1790107000000</v>
      </c>
      <c r="M158" s="54">
        <v>1907275000000</v>
      </c>
      <c r="N158" s="54">
        <v>2033872000000</v>
      </c>
      <c r="O158" s="54">
        <v>2199171000000</v>
      </c>
      <c r="P158" s="54">
        <v>2242287000000</v>
      </c>
      <c r="Q158" s="54">
        <f t="shared" si="9"/>
        <v>2033872</v>
      </c>
      <c r="R158" s="54">
        <f t="shared" si="10"/>
        <v>2199171</v>
      </c>
      <c r="S158" s="54">
        <f t="shared" si="11"/>
        <v>2242287</v>
      </c>
    </row>
    <row r="159" spans="1:20" hidden="1">
      <c r="A159" s="54" t="s">
        <v>827</v>
      </c>
      <c r="B159" s="55" t="s">
        <v>826</v>
      </c>
      <c r="C159" s="54" t="s">
        <v>525</v>
      </c>
      <c r="D159" s="55" t="s">
        <v>524</v>
      </c>
      <c r="E159" s="54">
        <v>55941647000</v>
      </c>
      <c r="F159" s="54">
        <v>126333069000</v>
      </c>
      <c r="G159" s="54">
        <v>173242829000</v>
      </c>
      <c r="H159" s="54">
        <v>164311693000</v>
      </c>
      <c r="I159" s="54">
        <v>168213113000</v>
      </c>
      <c r="J159" s="54">
        <v>169513182000</v>
      </c>
      <c r="K159" s="54">
        <v>174892487000</v>
      </c>
      <c r="L159" s="54">
        <v>181959589000</v>
      </c>
      <c r="M159" s="54">
        <v>191347643000</v>
      </c>
      <c r="N159" s="54">
        <v>200173171000</v>
      </c>
      <c r="O159" s="54">
        <v>208805890000</v>
      </c>
      <c r="P159" s="54">
        <v>196928116000</v>
      </c>
      <c r="Q159" s="54">
        <f t="shared" si="9"/>
        <v>200173.171</v>
      </c>
      <c r="R159" s="54">
        <f t="shared" si="10"/>
        <v>208805.89</v>
      </c>
      <c r="S159" s="54">
        <f t="shared" si="11"/>
        <v>196928.11600000001</v>
      </c>
    </row>
    <row r="160" spans="1:20" hidden="1">
      <c r="A160" s="54" t="s">
        <v>827</v>
      </c>
      <c r="B160" s="55" t="s">
        <v>826</v>
      </c>
      <c r="C160" s="54" t="s">
        <v>523</v>
      </c>
      <c r="D160" s="55" t="s">
        <v>522</v>
      </c>
      <c r="E160" s="54">
        <v>21619119000</v>
      </c>
      <c r="F160" s="54">
        <v>41418600000</v>
      </c>
      <c r="G160" s="54">
        <v>65720700000</v>
      </c>
      <c r="H160" s="54">
        <v>68085700000</v>
      </c>
      <c r="I160" s="54">
        <v>68944900000</v>
      </c>
      <c r="J160" s="54">
        <v>68797500000</v>
      </c>
      <c r="K160" s="54">
        <v>69602000000</v>
      </c>
      <c r="L160" s="54">
        <v>69985200000</v>
      </c>
      <c r="M160" s="54">
        <v>69049500000</v>
      </c>
      <c r="N160" s="54">
        <v>67739500000</v>
      </c>
      <c r="O160" s="54">
        <v>70765000000</v>
      </c>
      <c r="P160" s="54">
        <v>70186900000</v>
      </c>
      <c r="Q160" s="54">
        <f t="shared" si="9"/>
        <v>67739.5</v>
      </c>
      <c r="R160" s="54">
        <f t="shared" si="10"/>
        <v>70765</v>
      </c>
      <c r="S160" s="54">
        <f t="shared" si="11"/>
        <v>70186.899999999994</v>
      </c>
    </row>
    <row r="161" spans="1:19" hidden="1">
      <c r="A161" s="54" t="s">
        <v>827</v>
      </c>
      <c r="B161" s="55" t="s">
        <v>826</v>
      </c>
      <c r="C161" s="54" t="s">
        <v>521</v>
      </c>
      <c r="D161" s="55" t="s">
        <v>520</v>
      </c>
      <c r="E161" s="54">
        <v>27596400600</v>
      </c>
      <c r="F161" s="54">
        <v>59552000000</v>
      </c>
      <c r="G161" s="54">
        <v>562395494800</v>
      </c>
      <c r="H161" s="54">
        <v>635939948600</v>
      </c>
      <c r="I161" s="54">
        <v>685644620400</v>
      </c>
      <c r="J161" s="54">
        <v>716803538800</v>
      </c>
      <c r="K161" s="54">
        <v>575755438300</v>
      </c>
      <c r="L161" s="54">
        <v>548267142000</v>
      </c>
      <c r="M161" s="54">
        <v>584873804900</v>
      </c>
      <c r="N161" s="54">
        <v>653706231900</v>
      </c>
      <c r="O161" s="54">
        <v>625940414388.25696</v>
      </c>
      <c r="P161" s="54">
        <v>514546362576.78302</v>
      </c>
      <c r="Q161" s="54">
        <f t="shared" si="9"/>
        <v>653706.23190000001</v>
      </c>
      <c r="R161" s="54">
        <f t="shared" si="10"/>
        <v>625940.41438825696</v>
      </c>
      <c r="S161" s="54">
        <f t="shared" si="11"/>
        <v>514546.36257678299</v>
      </c>
    </row>
    <row r="162" spans="1:19" hidden="1">
      <c r="A162" s="54" t="s">
        <v>827</v>
      </c>
      <c r="B162" s="55" t="s">
        <v>826</v>
      </c>
      <c r="C162" s="54" t="s">
        <v>519</v>
      </c>
      <c r="D162" s="55" t="s">
        <v>518</v>
      </c>
      <c r="E162" s="54">
        <v>85476400</v>
      </c>
      <c r="F162" s="54">
        <v>80364375000</v>
      </c>
      <c r="G162" s="54">
        <v>551770228000</v>
      </c>
      <c r="H162" s="54">
        <v>581528020000</v>
      </c>
      <c r="I162" s="54">
        <v>625696738000</v>
      </c>
      <c r="J162" s="54">
        <v>666552678600</v>
      </c>
      <c r="K162" s="54">
        <v>704444520000</v>
      </c>
      <c r="L162" s="54">
        <v>753516764400</v>
      </c>
      <c r="M162" s="54">
        <v>845708009200</v>
      </c>
      <c r="N162" s="54">
        <v>934198765500</v>
      </c>
      <c r="O162" s="54">
        <v>1043840757200</v>
      </c>
      <c r="P162" s="54">
        <v>1039039777700</v>
      </c>
      <c r="Q162" s="54">
        <f t="shared" si="9"/>
        <v>934198.76549999998</v>
      </c>
      <c r="R162" s="54">
        <f t="shared" si="10"/>
        <v>1043840.7572</v>
      </c>
      <c r="S162" s="54">
        <f t="shared" si="11"/>
        <v>1039039.7777</v>
      </c>
    </row>
    <row r="163" spans="1:19" hidden="1">
      <c r="A163" s="54" t="s">
        <v>827</v>
      </c>
      <c r="B163" s="55" t="s">
        <v>826</v>
      </c>
      <c r="C163" s="54" t="s">
        <v>517</v>
      </c>
      <c r="D163" s="55" t="s">
        <v>516</v>
      </c>
      <c r="E163" s="54">
        <v>642911700</v>
      </c>
      <c r="F163" s="54">
        <v>7116148555000</v>
      </c>
      <c r="G163" s="54">
        <v>58339326709400</v>
      </c>
      <c r="H163" s="54">
        <v>66016754460200</v>
      </c>
      <c r="I163" s="54">
        <v>70451326756800</v>
      </c>
      <c r="J163" s="54">
        <v>76421733096000</v>
      </c>
      <c r="K163" s="54">
        <v>80787074950200</v>
      </c>
      <c r="L163" s="54">
        <v>83235843540100</v>
      </c>
      <c r="M163" s="54">
        <v>89389692728800</v>
      </c>
      <c r="N163" s="54">
        <v>101330368087500</v>
      </c>
      <c r="O163" s="54">
        <v>105776739097300</v>
      </c>
      <c r="P163" s="54">
        <v>104458701563300</v>
      </c>
      <c r="Q163" s="54">
        <f t="shared" si="9"/>
        <v>101330368.08750001</v>
      </c>
      <c r="R163" s="54">
        <f t="shared" si="10"/>
        <v>105776739.09729999</v>
      </c>
      <c r="S163" s="54">
        <f t="shared" si="11"/>
        <v>104458701.5633</v>
      </c>
    </row>
    <row r="164" spans="1:19" hidden="1">
      <c r="A164" s="54" t="s">
        <v>827</v>
      </c>
      <c r="B164" s="55" t="s">
        <v>826</v>
      </c>
      <c r="C164" s="54" t="s">
        <v>515</v>
      </c>
      <c r="D164" s="55" t="s">
        <v>514</v>
      </c>
      <c r="E164" s="54">
        <v>212461568300</v>
      </c>
      <c r="F164" s="54">
        <v>799725000000</v>
      </c>
      <c r="G164" s="54">
        <v>4096376000000</v>
      </c>
      <c r="H164" s="54">
        <v>4636457000000</v>
      </c>
      <c r="I164" s="54">
        <v>4968631000000</v>
      </c>
      <c r="J164" s="54">
        <v>5490592000000</v>
      </c>
      <c r="K164" s="54">
        <v>6030051000000</v>
      </c>
      <c r="L164" s="54">
        <v>6653952000000</v>
      </c>
      <c r="M164" s="54">
        <v>7451888000000</v>
      </c>
      <c r="N164" s="54">
        <v>8002628000000</v>
      </c>
      <c r="O164" s="54">
        <v>9001775000000</v>
      </c>
      <c r="P164" s="54">
        <v>9523084000000</v>
      </c>
      <c r="Q164" s="54">
        <f t="shared" si="9"/>
        <v>8002628</v>
      </c>
      <c r="R164" s="54">
        <f t="shared" si="10"/>
        <v>9001775</v>
      </c>
      <c r="S164" s="54">
        <f t="shared" si="11"/>
        <v>9523084</v>
      </c>
    </row>
    <row r="165" spans="1:19">
      <c r="A165" s="54" t="s">
        <v>321</v>
      </c>
      <c r="B165" s="55" t="s">
        <v>320</v>
      </c>
      <c r="C165" s="54" t="s">
        <v>301</v>
      </c>
      <c r="D165" s="55" t="s">
        <v>302</v>
      </c>
      <c r="E165" s="54">
        <v>147200000</v>
      </c>
      <c r="F165" s="54">
        <v>233271800</v>
      </c>
      <c r="G165" s="54">
        <v>311301600</v>
      </c>
      <c r="H165" s="54">
        <v>327248700</v>
      </c>
      <c r="I165" s="54">
        <v>317214400</v>
      </c>
      <c r="J165" s="54">
        <v>319271200</v>
      </c>
      <c r="K165" s="54">
        <v>316489900</v>
      </c>
      <c r="L165" s="54">
        <v>332265200</v>
      </c>
      <c r="M165" s="54">
        <v>366666800</v>
      </c>
      <c r="N165" s="54">
        <v>401932300</v>
      </c>
      <c r="O165" s="54">
        <v>408057100</v>
      </c>
      <c r="P165" s="54">
        <v>410083600</v>
      </c>
      <c r="Q165" s="54">
        <f t="shared" si="9"/>
        <v>401.9323</v>
      </c>
      <c r="R165" s="54">
        <f t="shared" si="10"/>
        <v>408.05709999999999</v>
      </c>
      <c r="S165" s="54">
        <f t="shared" si="11"/>
        <v>410.08359999999999</v>
      </c>
    </row>
    <row r="166" spans="1:19" hidden="1">
      <c r="A166" s="54" t="s">
        <v>827</v>
      </c>
      <c r="B166" s="55" t="s">
        <v>826</v>
      </c>
      <c r="C166" s="54" t="s">
        <v>513</v>
      </c>
      <c r="D166" s="55" t="s">
        <v>512</v>
      </c>
      <c r="E166" s="54" t="s">
        <v>299</v>
      </c>
      <c r="F166" s="54" t="s">
        <v>299</v>
      </c>
      <c r="G166" s="54" t="s">
        <v>299</v>
      </c>
      <c r="H166" s="54" t="s">
        <v>299</v>
      </c>
      <c r="I166" s="54" t="s">
        <v>299</v>
      </c>
      <c r="J166" s="54" t="s">
        <v>299</v>
      </c>
      <c r="K166" s="54" t="s">
        <v>299</v>
      </c>
      <c r="L166" s="54" t="s">
        <v>299</v>
      </c>
      <c r="M166" s="54" t="s">
        <v>299</v>
      </c>
      <c r="N166" s="54" t="s">
        <v>299</v>
      </c>
      <c r="O166" s="54" t="s">
        <v>299</v>
      </c>
      <c r="P166" s="54" t="s">
        <v>299</v>
      </c>
      <c r="Q166" s="54" t="e">
        <f t="shared" si="9"/>
        <v>#VALUE!</v>
      </c>
      <c r="R166" s="54" t="e">
        <f t="shared" si="10"/>
        <v>#VALUE!</v>
      </c>
      <c r="S166" s="54" t="e">
        <f t="shared" si="11"/>
        <v>#VALUE!</v>
      </c>
    </row>
    <row r="167" spans="1:19" hidden="1">
      <c r="A167" s="54" t="s">
        <v>827</v>
      </c>
      <c r="B167" s="55" t="s">
        <v>826</v>
      </c>
      <c r="C167" s="54" t="s">
        <v>511</v>
      </c>
      <c r="D167" s="55" t="s">
        <v>510</v>
      </c>
      <c r="E167" s="54" t="s">
        <v>299</v>
      </c>
      <c r="F167" s="54" t="s">
        <v>299</v>
      </c>
      <c r="G167" s="54">
        <v>4124126100.0000005</v>
      </c>
      <c r="H167" s="54">
        <v>4725750800</v>
      </c>
      <c r="I167" s="54">
        <v>5637095400</v>
      </c>
      <c r="J167" s="54">
        <v>6549239500</v>
      </c>
      <c r="K167" s="54">
        <v>7007603700</v>
      </c>
      <c r="L167" s="54">
        <v>7719021400</v>
      </c>
      <c r="M167" s="54">
        <v>8207065110</v>
      </c>
      <c r="N167" s="54">
        <v>8621081100</v>
      </c>
      <c r="O167" s="54">
        <v>9391221200</v>
      </c>
      <c r="P167" s="54">
        <v>10190962060</v>
      </c>
      <c r="Q167" s="54">
        <f t="shared" si="9"/>
        <v>8621.0810999999994</v>
      </c>
      <c r="R167" s="54">
        <f t="shared" si="10"/>
        <v>9391.2212</v>
      </c>
      <c r="S167" s="54">
        <f t="shared" si="11"/>
        <v>10190.96206</v>
      </c>
    </row>
    <row r="168" spans="1:19" hidden="1">
      <c r="A168" s="54" t="s">
        <v>827</v>
      </c>
      <c r="B168" s="55" t="s">
        <v>826</v>
      </c>
      <c r="C168" s="54" t="s">
        <v>509</v>
      </c>
      <c r="D168" s="55" t="s">
        <v>508</v>
      </c>
      <c r="E168" s="54">
        <v>457362917900.289</v>
      </c>
      <c r="F168" s="54">
        <v>714026023300</v>
      </c>
      <c r="G168" s="54">
        <v>2553461046700</v>
      </c>
      <c r="H168" s="54">
        <v>2801112967300</v>
      </c>
      <c r="I168" s="54">
        <v>2850781952800</v>
      </c>
      <c r="J168" s="54">
        <v>2898286114400</v>
      </c>
      <c r="K168" s="54">
        <v>2518312195500</v>
      </c>
      <c r="L168" s="54">
        <v>2477483695000</v>
      </c>
      <c r="M168" s="54">
        <v>2622315519600</v>
      </c>
      <c r="N168" s="54">
        <v>2978372754500</v>
      </c>
      <c r="O168" s="54">
        <v>3003248649400</v>
      </c>
      <c r="P168" s="54">
        <v>2683317830600</v>
      </c>
      <c r="Q168" s="54">
        <f t="shared" si="9"/>
        <v>2978372.7544999998</v>
      </c>
      <c r="R168" s="54">
        <f t="shared" si="10"/>
        <v>3003248.6494</v>
      </c>
      <c r="S168" s="54">
        <f t="shared" si="11"/>
        <v>2683317.8306</v>
      </c>
    </row>
    <row r="169" spans="1:19" hidden="1">
      <c r="A169" s="54" t="s">
        <v>827</v>
      </c>
      <c r="B169" s="55" t="s">
        <v>826</v>
      </c>
      <c r="C169" s="54" t="s">
        <v>507</v>
      </c>
      <c r="D169" s="55" t="s">
        <v>506</v>
      </c>
      <c r="E169" s="54">
        <v>1958719393502.01</v>
      </c>
      <c r="F169" s="54">
        <v>4206111957000.0005</v>
      </c>
      <c r="G169" s="54">
        <v>8262137688200</v>
      </c>
      <c r="H169" s="54">
        <v>8863029323200</v>
      </c>
      <c r="I169" s="54">
        <v>9184468875900</v>
      </c>
      <c r="J169" s="54">
        <v>9588526730000</v>
      </c>
      <c r="K169" s="54">
        <v>10277129600000</v>
      </c>
      <c r="L169" s="54">
        <v>10987996000000</v>
      </c>
      <c r="M169" s="54">
        <v>11850833300000</v>
      </c>
      <c r="N169" s="54">
        <v>12506290000000</v>
      </c>
      <c r="O169" s="54">
        <v>13271567000000</v>
      </c>
      <c r="P169" s="54">
        <v>13840519610000</v>
      </c>
      <c r="Q169" s="54">
        <f t="shared" si="9"/>
        <v>12506290</v>
      </c>
      <c r="R169" s="54">
        <f t="shared" si="10"/>
        <v>13271567</v>
      </c>
      <c r="S169" s="54">
        <f t="shared" si="11"/>
        <v>13840519.609999999</v>
      </c>
    </row>
    <row r="170" spans="1:19" hidden="1">
      <c r="A170" s="54" t="s">
        <v>827</v>
      </c>
      <c r="B170" s="55" t="s">
        <v>826</v>
      </c>
      <c r="C170" s="54" t="s">
        <v>505</v>
      </c>
      <c r="D170" s="55" t="s">
        <v>504</v>
      </c>
      <c r="E170" s="54" t="s">
        <v>299</v>
      </c>
      <c r="F170" s="54">
        <v>434304486900</v>
      </c>
      <c r="G170" s="54">
        <v>3472676051000</v>
      </c>
      <c r="H170" s="54">
        <v>3685605380000</v>
      </c>
      <c r="I170" s="54">
        <v>3960658981700</v>
      </c>
      <c r="J170" s="54">
        <v>4003054047200</v>
      </c>
      <c r="K170" s="54">
        <v>4114845762400</v>
      </c>
      <c r="L170" s="54">
        <v>4279227244000</v>
      </c>
      <c r="M170" s="54">
        <v>4453293551300</v>
      </c>
      <c r="N170" s="54">
        <v>4814824216100</v>
      </c>
      <c r="O170" s="54">
        <v>5129748854900</v>
      </c>
      <c r="P170" s="54">
        <v>5334667935000</v>
      </c>
      <c r="Q170" s="54">
        <f t="shared" si="9"/>
        <v>4814824.2160999998</v>
      </c>
      <c r="R170" s="54">
        <f t="shared" si="10"/>
        <v>5129748.8548999997</v>
      </c>
      <c r="S170" s="54">
        <f t="shared" si="11"/>
        <v>5334667.9349999996</v>
      </c>
    </row>
    <row r="171" spans="1:19" hidden="1">
      <c r="A171" s="54" t="s">
        <v>827</v>
      </c>
      <c r="B171" s="55" t="s">
        <v>826</v>
      </c>
      <c r="C171" s="54" t="s">
        <v>503</v>
      </c>
      <c r="D171" s="55" t="s">
        <v>502</v>
      </c>
      <c r="E171" s="54">
        <v>1896900000</v>
      </c>
      <c r="F171" s="54">
        <v>3332550500</v>
      </c>
      <c r="G171" s="54">
        <v>11736174500</v>
      </c>
      <c r="H171" s="54">
        <v>13698878400</v>
      </c>
      <c r="I171" s="54">
        <v>15180357800</v>
      </c>
      <c r="J171" s="54">
        <v>16070089000</v>
      </c>
      <c r="K171" s="54">
        <v>17230688200</v>
      </c>
      <c r="L171" s="54">
        <v>17548417500</v>
      </c>
      <c r="M171" s="54">
        <v>19264976300</v>
      </c>
      <c r="N171" s="54">
        <v>21024078100</v>
      </c>
      <c r="O171" s="54">
        <v>21379860000</v>
      </c>
      <c r="P171" s="54">
        <v>17480000000</v>
      </c>
      <c r="Q171" s="54">
        <f t="shared" si="9"/>
        <v>21024.078099999999</v>
      </c>
      <c r="R171" s="54">
        <f t="shared" si="10"/>
        <v>21379.86</v>
      </c>
      <c r="S171" s="54">
        <f t="shared" si="11"/>
        <v>17480</v>
      </c>
    </row>
    <row r="172" spans="1:19" hidden="1">
      <c r="A172" s="54" t="s">
        <v>827</v>
      </c>
      <c r="B172" s="55" t="s">
        <v>826</v>
      </c>
      <c r="C172" s="54" t="s">
        <v>501</v>
      </c>
      <c r="D172" s="55" t="s">
        <v>500</v>
      </c>
      <c r="E172" s="54">
        <v>87814437900</v>
      </c>
      <c r="F172" s="54">
        <v>1288940492400</v>
      </c>
      <c r="G172" s="54">
        <v>12618676189300</v>
      </c>
      <c r="H172" s="54">
        <v>17046151549100</v>
      </c>
      <c r="I172" s="54">
        <v>21200815435100</v>
      </c>
      <c r="J172" s="54">
        <v>22150949136700</v>
      </c>
      <c r="K172" s="54">
        <v>21126586132100</v>
      </c>
      <c r="L172" s="54">
        <v>20612030432900</v>
      </c>
      <c r="M172" s="54">
        <v>26802689450000</v>
      </c>
      <c r="N172" s="54">
        <v>30128255378800</v>
      </c>
      <c r="O172" s="54">
        <v>36267749000000</v>
      </c>
      <c r="P172" s="54">
        <v>39171049000000</v>
      </c>
      <c r="Q172" s="54">
        <f t="shared" si="9"/>
        <v>30128255.378800001</v>
      </c>
      <c r="R172" s="54">
        <f t="shared" si="10"/>
        <v>36267749</v>
      </c>
      <c r="S172" s="54">
        <f t="shared" si="11"/>
        <v>39171049</v>
      </c>
    </row>
    <row r="173" spans="1:19" hidden="1">
      <c r="A173" s="54" t="s">
        <v>827</v>
      </c>
      <c r="B173" s="55" t="s">
        <v>826</v>
      </c>
      <c r="C173" s="54" t="s">
        <v>499</v>
      </c>
      <c r="D173" s="55" t="s">
        <v>498</v>
      </c>
      <c r="E173" s="54">
        <v>69783600000</v>
      </c>
      <c r="F173" s="54">
        <v>164619900000</v>
      </c>
      <c r="G173" s="54">
        <v>339294400000</v>
      </c>
      <c r="H173" s="54">
        <v>352372100000</v>
      </c>
      <c r="I173" s="54">
        <v>364140400000</v>
      </c>
      <c r="J173" s="54">
        <v>385070000000</v>
      </c>
      <c r="K173" s="54">
        <v>394551300000</v>
      </c>
      <c r="L173" s="54">
        <v>412513400000</v>
      </c>
      <c r="M173" s="54">
        <v>438005100000</v>
      </c>
      <c r="N173" s="54">
        <v>448368100000</v>
      </c>
      <c r="O173" s="54">
        <v>449710500000</v>
      </c>
      <c r="P173" s="54">
        <v>411756600000</v>
      </c>
      <c r="Q173" s="54">
        <f t="shared" si="9"/>
        <v>448368.1</v>
      </c>
      <c r="R173" s="54">
        <f t="shared" si="10"/>
        <v>449710.5</v>
      </c>
      <c r="S173" s="54">
        <f t="shared" si="11"/>
        <v>411756.6</v>
      </c>
    </row>
    <row r="174" spans="1:19" hidden="1">
      <c r="A174" s="54" t="s">
        <v>827</v>
      </c>
      <c r="B174" s="55" t="s">
        <v>826</v>
      </c>
      <c r="C174" s="54" t="s">
        <v>497</v>
      </c>
      <c r="D174" s="55" t="s">
        <v>496</v>
      </c>
      <c r="E174" s="54" t="s">
        <v>299</v>
      </c>
      <c r="F174" s="54" t="s">
        <v>299</v>
      </c>
      <c r="G174" s="54">
        <v>1642664000</v>
      </c>
      <c r="H174" s="54">
        <v>1746336000</v>
      </c>
      <c r="I174" s="54">
        <v>1837479000</v>
      </c>
      <c r="J174" s="54">
        <v>2201820000</v>
      </c>
      <c r="K174" s="54">
        <v>2226130000</v>
      </c>
      <c r="L174" s="54">
        <v>2261380000</v>
      </c>
      <c r="M174" s="54">
        <v>2086102700</v>
      </c>
      <c r="N174" s="54">
        <v>2075149900</v>
      </c>
      <c r="O174" s="54" t="s">
        <v>299</v>
      </c>
      <c r="P174" s="54" t="s">
        <v>299</v>
      </c>
      <c r="Q174" s="54">
        <f t="shared" si="9"/>
        <v>2075.1498999999999</v>
      </c>
      <c r="R174" s="54" t="e">
        <f t="shared" si="10"/>
        <v>#VALUE!</v>
      </c>
      <c r="S174" s="54" t="e">
        <f t="shared" si="11"/>
        <v>#VALUE!</v>
      </c>
    </row>
    <row r="175" spans="1:19" hidden="1">
      <c r="A175" s="54" t="s">
        <v>827</v>
      </c>
      <c r="B175" s="55" t="s">
        <v>826</v>
      </c>
      <c r="C175" s="54" t="s">
        <v>495</v>
      </c>
      <c r="D175" s="55" t="s">
        <v>494</v>
      </c>
      <c r="E175" s="54" t="s">
        <v>299</v>
      </c>
      <c r="F175" s="54">
        <v>31535039000</v>
      </c>
      <c r="G175" s="54">
        <v>68995888000</v>
      </c>
      <c r="H175" s="54">
        <v>72131537000</v>
      </c>
      <c r="I175" s="54">
        <v>73668825000</v>
      </c>
      <c r="J175" s="54">
        <v>75231191000</v>
      </c>
      <c r="K175" s="54">
        <v>77929525000</v>
      </c>
      <c r="L175" s="54">
        <v>78859245000</v>
      </c>
      <c r="M175" s="54">
        <v>82911815000</v>
      </c>
      <c r="N175" s="54">
        <v>88207686000</v>
      </c>
      <c r="O175" s="54">
        <v>92413510000</v>
      </c>
      <c r="P175" s="54">
        <v>91046643000</v>
      </c>
      <c r="Q175" s="54">
        <f t="shared" si="9"/>
        <v>88207.686000000002</v>
      </c>
      <c r="R175" s="54">
        <f t="shared" si="10"/>
        <v>92413.51</v>
      </c>
      <c r="S175" s="54">
        <f t="shared" si="11"/>
        <v>91046.642999999996</v>
      </c>
    </row>
    <row r="176" spans="1:19" hidden="1">
      <c r="A176" s="54" t="s">
        <v>827</v>
      </c>
      <c r="B176" s="55" t="s">
        <v>826</v>
      </c>
      <c r="C176" s="54" t="s">
        <v>493</v>
      </c>
      <c r="D176" s="55" t="s">
        <v>492</v>
      </c>
      <c r="E176" s="54" t="s">
        <v>299</v>
      </c>
      <c r="F176" s="54">
        <v>18807360000</v>
      </c>
      <c r="G176" s="54">
        <v>36555490000</v>
      </c>
      <c r="H176" s="54">
        <v>35688010000</v>
      </c>
      <c r="I176" s="54">
        <v>35966490000</v>
      </c>
      <c r="J176" s="54">
        <v>37288910000</v>
      </c>
      <c r="K176" s="54">
        <v>37654330000</v>
      </c>
      <c r="L176" s="54">
        <v>39418130000</v>
      </c>
      <c r="M176" s="54">
        <v>42236120000</v>
      </c>
      <c r="N176" s="54">
        <v>45181960000</v>
      </c>
      <c r="O176" s="54">
        <v>47664030000</v>
      </c>
      <c r="P176" s="54">
        <v>46562750000</v>
      </c>
      <c r="Q176" s="54">
        <f t="shared" si="9"/>
        <v>45181.96</v>
      </c>
      <c r="R176" s="54">
        <f t="shared" si="10"/>
        <v>47664.03</v>
      </c>
      <c r="S176" s="54">
        <f t="shared" si="11"/>
        <v>46562.75</v>
      </c>
    </row>
    <row r="177" spans="1:20">
      <c r="A177" s="54" t="s">
        <v>827</v>
      </c>
      <c r="B177" s="55" t="s">
        <v>826</v>
      </c>
      <c r="C177" s="54" t="s">
        <v>113</v>
      </c>
      <c r="D177" s="55" t="s">
        <v>303</v>
      </c>
      <c r="E177" s="54" t="s">
        <v>299</v>
      </c>
      <c r="F177" s="54" t="s">
        <v>299</v>
      </c>
      <c r="G177" s="54">
        <v>81979500</v>
      </c>
      <c r="H177" s="54">
        <v>113987900</v>
      </c>
      <c r="I177" s="54">
        <v>119564200</v>
      </c>
      <c r="J177" s="54">
        <v>138655600</v>
      </c>
      <c r="K177" s="54">
        <v>142100000</v>
      </c>
      <c r="L177" s="54">
        <v>186500000</v>
      </c>
      <c r="M177" s="54">
        <v>203100000</v>
      </c>
      <c r="N177" s="54">
        <v>214600000</v>
      </c>
      <c r="O177" s="54">
        <v>244200000</v>
      </c>
      <c r="P177" s="54">
        <v>244000000</v>
      </c>
      <c r="Q177" s="54">
        <f t="shared" si="9"/>
        <v>214.6</v>
      </c>
      <c r="R177" s="54">
        <f t="shared" si="10"/>
        <v>244.2</v>
      </c>
      <c r="S177" s="54">
        <f t="shared" si="11"/>
        <v>244</v>
      </c>
      <c r="T177" s="56">
        <f>S177/S195-1</f>
        <v>0.42690058479532156</v>
      </c>
    </row>
    <row r="178" spans="1:20" hidden="1">
      <c r="A178" s="54" t="s">
        <v>827</v>
      </c>
      <c r="B178" s="55" t="s">
        <v>826</v>
      </c>
      <c r="C178" s="54" t="s">
        <v>491</v>
      </c>
      <c r="D178" s="55" t="s">
        <v>490</v>
      </c>
      <c r="E178" s="54">
        <v>1583119990784</v>
      </c>
      <c r="F178" s="54" t="s">
        <v>299</v>
      </c>
      <c r="G178" s="54" t="s">
        <v>299</v>
      </c>
      <c r="H178" s="54" t="s">
        <v>299</v>
      </c>
      <c r="I178" s="54">
        <v>87596577943195.5</v>
      </c>
      <c r="J178" s="54">
        <v>100978889581742</v>
      </c>
      <c r="K178" s="54">
        <v>118003666685092</v>
      </c>
      <c r="L178" s="54">
        <v>126829525059565</v>
      </c>
      <c r="M178" s="54">
        <v>128796586662505</v>
      </c>
      <c r="N178" s="54">
        <v>139331575917939.98</v>
      </c>
      <c r="O178" s="54">
        <v>161435191304699</v>
      </c>
      <c r="P178" s="54">
        <v>178504471560418</v>
      </c>
      <c r="Q178" s="54">
        <f t="shared" si="9"/>
        <v>139331575.91793999</v>
      </c>
      <c r="R178" s="54">
        <f t="shared" si="10"/>
        <v>161435191.304699</v>
      </c>
      <c r="S178" s="54">
        <f t="shared" si="11"/>
        <v>178504471.56041801</v>
      </c>
    </row>
    <row r="179" spans="1:20" hidden="1">
      <c r="A179" s="54" t="s">
        <v>827</v>
      </c>
      <c r="B179" s="55" t="s">
        <v>826</v>
      </c>
      <c r="C179" s="54" t="s">
        <v>489</v>
      </c>
      <c r="D179" s="55" t="s">
        <v>488</v>
      </c>
      <c r="E179" s="54">
        <v>287930000000</v>
      </c>
      <c r="F179" s="54">
        <v>1031114033600</v>
      </c>
      <c r="G179" s="54">
        <v>3249209014300</v>
      </c>
      <c r="H179" s="54">
        <v>3477030035100</v>
      </c>
      <c r="I179" s="54">
        <v>3775107208400</v>
      </c>
      <c r="J179" s="54">
        <v>4031354023400</v>
      </c>
      <c r="K179" s="54">
        <v>4319511525200</v>
      </c>
      <c r="L179" s="54">
        <v>4637597544700</v>
      </c>
      <c r="M179" s="54">
        <v>4937394924600</v>
      </c>
      <c r="N179" s="54">
        <v>5208245088700</v>
      </c>
      <c r="O179" s="54">
        <v>5465117900400</v>
      </c>
      <c r="P179" s="54">
        <v>5428519090600</v>
      </c>
      <c r="Q179" s="54">
        <f t="shared" si="9"/>
        <v>5208245.0887000002</v>
      </c>
      <c r="R179" s="54">
        <f t="shared" si="10"/>
        <v>5465117.9003999997</v>
      </c>
      <c r="S179" s="54">
        <f t="shared" si="11"/>
        <v>5428519.0905999998</v>
      </c>
    </row>
    <row r="180" spans="1:20" hidden="1">
      <c r="A180" s="54" t="s">
        <v>827</v>
      </c>
      <c r="B180" s="55" t="s">
        <v>826</v>
      </c>
      <c r="C180" s="54" t="s">
        <v>487</v>
      </c>
      <c r="D180" s="55" t="s">
        <v>486</v>
      </c>
      <c r="E180" s="54" t="s">
        <v>299</v>
      </c>
      <c r="F180" s="54" t="s">
        <v>299</v>
      </c>
      <c r="G180" s="54">
        <v>25556395300</v>
      </c>
      <c r="H180" s="54">
        <v>33884158900.000004</v>
      </c>
      <c r="I180" s="54">
        <v>51369446200</v>
      </c>
      <c r="J180" s="54">
        <v>35264927900</v>
      </c>
      <c r="K180" s="54">
        <v>37926285000</v>
      </c>
      <c r="L180" s="54" t="s">
        <v>299</v>
      </c>
      <c r="M180" s="54" t="s">
        <v>299</v>
      </c>
      <c r="N180" s="54" t="s">
        <v>299</v>
      </c>
      <c r="O180" s="54" t="s">
        <v>299</v>
      </c>
      <c r="P180" s="54" t="s">
        <v>299</v>
      </c>
      <c r="Q180" s="54" t="e">
        <f t="shared" si="9"/>
        <v>#VALUE!</v>
      </c>
      <c r="R180" s="54" t="e">
        <f t="shared" si="10"/>
        <v>#VALUE!</v>
      </c>
      <c r="S180" s="54" t="e">
        <f t="shared" si="11"/>
        <v>#VALUE!</v>
      </c>
    </row>
    <row r="181" spans="1:20" hidden="1">
      <c r="A181" s="54" t="s">
        <v>827</v>
      </c>
      <c r="B181" s="55" t="s">
        <v>826</v>
      </c>
      <c r="C181" s="54" t="s">
        <v>485</v>
      </c>
      <c r="D181" s="55" t="s">
        <v>484</v>
      </c>
      <c r="E181" s="54">
        <v>324993920000</v>
      </c>
      <c r="F181" s="54">
        <v>643218000000</v>
      </c>
      <c r="G181" s="54">
        <v>1044991000000</v>
      </c>
      <c r="H181" s="54">
        <v>1022852000000</v>
      </c>
      <c r="I181" s="54">
        <v>1013534000000</v>
      </c>
      <c r="J181" s="54">
        <v>1028374000000</v>
      </c>
      <c r="K181" s="54">
        <v>1077348000000</v>
      </c>
      <c r="L181" s="54">
        <v>1116592000000</v>
      </c>
      <c r="M181" s="54">
        <v>1162300000000</v>
      </c>
      <c r="N181" s="54">
        <v>1204988000000</v>
      </c>
      <c r="O181" s="54">
        <v>1247062000000</v>
      </c>
      <c r="P181" s="54">
        <v>1128541000000</v>
      </c>
      <c r="Q181" s="54">
        <f t="shared" si="9"/>
        <v>1204988</v>
      </c>
      <c r="R181" s="54">
        <f t="shared" si="10"/>
        <v>1247062</v>
      </c>
      <c r="S181" s="54">
        <f t="shared" si="11"/>
        <v>1128541</v>
      </c>
    </row>
    <row r="182" spans="1:20" hidden="1">
      <c r="A182" s="54" t="s">
        <v>827</v>
      </c>
      <c r="B182" s="55" t="s">
        <v>826</v>
      </c>
      <c r="C182" s="54" t="s">
        <v>483</v>
      </c>
      <c r="D182" s="55" t="s">
        <v>482</v>
      </c>
      <c r="E182" s="54">
        <v>319420000000</v>
      </c>
      <c r="F182" s="54">
        <v>1233402180000</v>
      </c>
      <c r="G182" s="54">
        <v>7147065000000</v>
      </c>
      <c r="H182" s="54">
        <v>8577574000000</v>
      </c>
      <c r="I182" s="54">
        <v>9366039000000</v>
      </c>
      <c r="J182" s="54">
        <v>10125078000000</v>
      </c>
      <c r="K182" s="54">
        <v>10675880000000</v>
      </c>
      <c r="L182" s="54">
        <v>11676431000000</v>
      </c>
      <c r="M182" s="54">
        <v>12975247000000</v>
      </c>
      <c r="N182" s="54">
        <v>13901306000000</v>
      </c>
      <c r="O182" s="54">
        <v>14580704000000</v>
      </c>
      <c r="P182" s="54">
        <v>14567811000000</v>
      </c>
      <c r="Q182" s="54">
        <f t="shared" si="9"/>
        <v>13901306</v>
      </c>
      <c r="R182" s="54">
        <f t="shared" si="10"/>
        <v>14580704</v>
      </c>
      <c r="S182" s="54">
        <f t="shared" si="11"/>
        <v>14567811</v>
      </c>
    </row>
    <row r="183" spans="1:20" hidden="1">
      <c r="A183" s="54" t="s">
        <v>827</v>
      </c>
      <c r="B183" s="55" t="s">
        <v>826</v>
      </c>
      <c r="C183" s="54" t="s">
        <v>481</v>
      </c>
      <c r="D183" s="55" t="s">
        <v>480</v>
      </c>
      <c r="E183" s="54">
        <v>574560000</v>
      </c>
      <c r="F183" s="54">
        <v>1056150000.0000001</v>
      </c>
      <c r="G183" s="54">
        <v>2127906700</v>
      </c>
      <c r="H183" s="54">
        <v>2096921600.0000002</v>
      </c>
      <c r="I183" s="54">
        <v>2227901200</v>
      </c>
      <c r="J183" s="54">
        <v>2292214300</v>
      </c>
      <c r="K183" s="54">
        <v>2317589800</v>
      </c>
      <c r="L183" s="54">
        <v>2565614700</v>
      </c>
      <c r="M183" s="54">
        <v>2732013400</v>
      </c>
      <c r="N183" s="54">
        <v>2786043800</v>
      </c>
      <c r="O183" s="54">
        <v>3016561800</v>
      </c>
      <c r="P183" s="54">
        <v>2703437500</v>
      </c>
      <c r="Q183" s="54">
        <f t="shared" si="9"/>
        <v>2786.0437999999999</v>
      </c>
      <c r="R183" s="54">
        <f t="shared" si="10"/>
        <v>3016.5617999999999</v>
      </c>
      <c r="S183" s="54">
        <f t="shared" si="11"/>
        <v>2703.4375</v>
      </c>
    </row>
    <row r="184" spans="1:20" hidden="1">
      <c r="A184" s="54" t="s">
        <v>827</v>
      </c>
      <c r="B184" s="55" t="s">
        <v>826</v>
      </c>
      <c r="C184" s="54" t="s">
        <v>479</v>
      </c>
      <c r="D184" s="55" t="s">
        <v>478</v>
      </c>
      <c r="E184" s="54">
        <v>1407834228.7</v>
      </c>
      <c r="F184" s="54">
        <v>2264259200</v>
      </c>
      <c r="G184" s="54">
        <v>4204278400</v>
      </c>
      <c r="H184" s="54">
        <v>4232070500</v>
      </c>
      <c r="I184" s="54">
        <v>4392906800</v>
      </c>
      <c r="J184" s="54">
        <v>4450133700</v>
      </c>
      <c r="K184" s="54">
        <v>4468895300</v>
      </c>
      <c r="L184" s="54">
        <v>4729034100</v>
      </c>
      <c r="M184" s="54">
        <v>5102998200</v>
      </c>
      <c r="N184" s="54">
        <v>5272297100</v>
      </c>
      <c r="O184" s="54">
        <v>5411724100</v>
      </c>
      <c r="P184" s="54">
        <v>4108065600</v>
      </c>
      <c r="Q184" s="54">
        <f t="shared" si="9"/>
        <v>5272.2970999999998</v>
      </c>
      <c r="R184" s="54">
        <f t="shared" si="10"/>
        <v>5411.7241000000004</v>
      </c>
      <c r="S184" s="54">
        <f t="shared" si="11"/>
        <v>4108.0655999999999</v>
      </c>
    </row>
    <row r="185" spans="1:20" hidden="1">
      <c r="A185" s="54" t="s">
        <v>827</v>
      </c>
      <c r="B185" s="55" t="s">
        <v>826</v>
      </c>
      <c r="C185" s="54" t="s">
        <v>477</v>
      </c>
      <c r="D185" s="55" t="s">
        <v>476</v>
      </c>
      <c r="E185" s="54" t="s">
        <v>299</v>
      </c>
      <c r="F185" s="54" t="s">
        <v>299</v>
      </c>
      <c r="G185" s="54" t="s">
        <v>299</v>
      </c>
      <c r="H185" s="54" t="s">
        <v>299</v>
      </c>
      <c r="I185" s="54" t="s">
        <v>299</v>
      </c>
      <c r="J185" s="54" t="s">
        <v>299</v>
      </c>
      <c r="K185" s="54" t="s">
        <v>299</v>
      </c>
      <c r="L185" s="54" t="s">
        <v>299</v>
      </c>
      <c r="M185" s="54" t="s">
        <v>299</v>
      </c>
      <c r="N185" s="54" t="s">
        <v>299</v>
      </c>
      <c r="O185" s="54" t="s">
        <v>299</v>
      </c>
      <c r="P185" s="54" t="s">
        <v>299</v>
      </c>
      <c r="Q185" s="54" t="e">
        <f t="shared" si="9"/>
        <v>#VALUE!</v>
      </c>
      <c r="R185" s="54" t="e">
        <f t="shared" si="10"/>
        <v>#VALUE!</v>
      </c>
      <c r="S185" s="54" t="e">
        <f t="shared" si="11"/>
        <v>#VALUE!</v>
      </c>
    </row>
    <row r="186" spans="1:20" hidden="1">
      <c r="A186" s="54" t="s">
        <v>827</v>
      </c>
      <c r="B186" s="55" t="s">
        <v>826</v>
      </c>
      <c r="C186" s="54" t="s">
        <v>475</v>
      </c>
      <c r="D186" s="55" t="s">
        <v>474</v>
      </c>
      <c r="E186" s="54">
        <v>619170000</v>
      </c>
      <c r="F186" s="54">
        <v>1018140000</v>
      </c>
      <c r="G186" s="54">
        <v>1790605600</v>
      </c>
      <c r="H186" s="54">
        <v>1860608300</v>
      </c>
      <c r="I186" s="54">
        <v>1937213900</v>
      </c>
      <c r="J186" s="54">
        <v>1884209600</v>
      </c>
      <c r="K186" s="54">
        <v>1990387100</v>
      </c>
      <c r="L186" s="54">
        <v>2077013300</v>
      </c>
      <c r="M186" s="54">
        <v>2129034400</v>
      </c>
      <c r="N186" s="54">
        <v>2186353700</v>
      </c>
      <c r="O186" s="54">
        <v>2209205500</v>
      </c>
      <c r="P186" s="54">
        <v>2186550100</v>
      </c>
      <c r="Q186" s="54">
        <f t="shared" si="9"/>
        <v>2186.3537000000001</v>
      </c>
      <c r="R186" s="54">
        <f t="shared" si="10"/>
        <v>2209.2055</v>
      </c>
      <c r="S186" s="54">
        <f t="shared" si="11"/>
        <v>2186.5500999999999</v>
      </c>
    </row>
    <row r="187" spans="1:20" hidden="1">
      <c r="A187" s="54" t="s">
        <v>827</v>
      </c>
      <c r="B187" s="55" t="s">
        <v>826</v>
      </c>
      <c r="C187" s="54" t="s">
        <v>473</v>
      </c>
      <c r="D187" s="55" t="s">
        <v>472</v>
      </c>
      <c r="E187" s="54">
        <v>139185500</v>
      </c>
      <c r="F187" s="54">
        <v>29930152100</v>
      </c>
      <c r="G187" s="54">
        <v>194702130100</v>
      </c>
      <c r="H187" s="54">
        <v>213650800200</v>
      </c>
      <c r="I187" s="54">
        <v>293634358500</v>
      </c>
      <c r="J187" s="54">
        <v>432261857000</v>
      </c>
      <c r="K187" s="54">
        <v>500581006400</v>
      </c>
      <c r="L187" s="54">
        <v>626458121500</v>
      </c>
      <c r="M187" s="54">
        <v>832278484700</v>
      </c>
      <c r="N187" s="54">
        <v>1238960329500</v>
      </c>
      <c r="O187" s="54">
        <v>1835269293800</v>
      </c>
      <c r="P187" s="54">
        <v>3778825610700</v>
      </c>
      <c r="Q187" s="54">
        <f t="shared" si="9"/>
        <v>1238960.3295</v>
      </c>
      <c r="R187" s="54">
        <f t="shared" si="10"/>
        <v>1835269.2938000001</v>
      </c>
      <c r="S187" s="54">
        <f t="shared" si="11"/>
        <v>3778825.6107000001</v>
      </c>
    </row>
    <row r="188" spans="1:20" hidden="1">
      <c r="A188" s="54" t="s">
        <v>827</v>
      </c>
      <c r="B188" s="55" t="s">
        <v>826</v>
      </c>
      <c r="C188" s="54" t="s">
        <v>471</v>
      </c>
      <c r="D188" s="55" t="s">
        <v>470</v>
      </c>
      <c r="E188" s="54">
        <v>3869000</v>
      </c>
      <c r="F188" s="54">
        <v>1187548000</v>
      </c>
      <c r="G188" s="54">
        <v>13595403000</v>
      </c>
      <c r="H188" s="54">
        <v>15798786200</v>
      </c>
      <c r="I188" s="54">
        <v>16547875300</v>
      </c>
      <c r="J188" s="54">
        <v>17061937000.000002</v>
      </c>
      <c r="K188" s="54">
        <v>17469200000</v>
      </c>
      <c r="L188" s="54">
        <v>19626550000</v>
      </c>
      <c r="M188" s="54">
        <v>23943120000</v>
      </c>
      <c r="N188" s="54">
        <v>26929960000</v>
      </c>
      <c r="O188" s="54">
        <v>28227140000</v>
      </c>
      <c r="P188" s="54">
        <v>32159350000</v>
      </c>
      <c r="Q188" s="54">
        <f t="shared" si="9"/>
        <v>26929.96</v>
      </c>
      <c r="R188" s="54">
        <f t="shared" si="10"/>
        <v>28227.14</v>
      </c>
      <c r="S188" s="54">
        <f t="shared" si="11"/>
        <v>32159.35</v>
      </c>
    </row>
    <row r="189" spans="1:20" hidden="1">
      <c r="A189" s="54" t="s">
        <v>827</v>
      </c>
      <c r="B189" s="55" t="s">
        <v>826</v>
      </c>
      <c r="C189" s="54" t="s">
        <v>469</v>
      </c>
      <c r="D189" s="55" t="s">
        <v>468</v>
      </c>
      <c r="E189" s="54">
        <v>1511808046000</v>
      </c>
      <c r="F189" s="54">
        <v>2409612000000</v>
      </c>
      <c r="G189" s="54">
        <v>3804034000000</v>
      </c>
      <c r="H189" s="54">
        <v>3828792000000</v>
      </c>
      <c r="I189" s="54">
        <v>3908524000000</v>
      </c>
      <c r="J189" s="54">
        <v>4077003000000</v>
      </c>
      <c r="K189" s="54">
        <v>4294479000000</v>
      </c>
      <c r="L189" s="54">
        <v>4440506000000</v>
      </c>
      <c r="M189" s="54">
        <v>4705352000000</v>
      </c>
      <c r="N189" s="54">
        <v>4919582000000</v>
      </c>
      <c r="O189" s="54">
        <v>5196682000000</v>
      </c>
      <c r="P189" s="54">
        <v>5138982000000</v>
      </c>
      <c r="Q189" s="54">
        <f t="shared" si="9"/>
        <v>4919582</v>
      </c>
      <c r="R189" s="54">
        <f t="shared" si="10"/>
        <v>5196682</v>
      </c>
      <c r="S189" s="54">
        <f t="shared" si="11"/>
        <v>5138982</v>
      </c>
    </row>
    <row r="190" spans="1:20" hidden="1">
      <c r="A190" s="54" t="s">
        <v>827</v>
      </c>
      <c r="B190" s="55" t="s">
        <v>826</v>
      </c>
      <c r="C190" s="54" t="s">
        <v>467</v>
      </c>
      <c r="D190" s="55" t="s">
        <v>466</v>
      </c>
      <c r="E190" s="54" t="s">
        <v>299</v>
      </c>
      <c r="F190" s="54">
        <v>502449036000</v>
      </c>
      <c r="G190" s="54">
        <v>646945259000</v>
      </c>
      <c r="H190" s="54">
        <v>662068269000</v>
      </c>
      <c r="I190" s="54">
        <v>673483674000</v>
      </c>
      <c r="J190" s="54">
        <v>673985066000</v>
      </c>
      <c r="K190" s="54">
        <v>684052923000</v>
      </c>
      <c r="L190" s="54">
        <v>682558147000</v>
      </c>
      <c r="M190" s="54">
        <v>684300456000</v>
      </c>
      <c r="N190" s="54">
        <v>690513051000</v>
      </c>
      <c r="O190" s="54">
        <v>701070795000</v>
      </c>
      <c r="P190" s="54">
        <v>680928572000</v>
      </c>
      <c r="Q190" s="54">
        <f t="shared" si="9"/>
        <v>690513.05099999998</v>
      </c>
      <c r="R190" s="54">
        <f t="shared" si="10"/>
        <v>701070.79500000004</v>
      </c>
      <c r="S190" s="54">
        <f t="shared" si="11"/>
        <v>680928.57200000004</v>
      </c>
    </row>
    <row r="191" spans="1:20" hidden="1">
      <c r="A191" s="54" t="s">
        <v>827</v>
      </c>
      <c r="B191" s="55" t="s">
        <v>826</v>
      </c>
      <c r="C191" s="54" t="s">
        <v>465</v>
      </c>
      <c r="D191" s="55" t="s">
        <v>464</v>
      </c>
      <c r="E191" s="54" t="s">
        <v>299</v>
      </c>
      <c r="F191" s="54">
        <v>822035000000</v>
      </c>
      <c r="G191" s="54">
        <v>3032991000000</v>
      </c>
      <c r="H191" s="54">
        <v>2906471000000</v>
      </c>
      <c r="I191" s="54">
        <v>2810883000000</v>
      </c>
      <c r="J191" s="54">
        <v>3473792000000</v>
      </c>
      <c r="K191" s="54">
        <v>4553189000000</v>
      </c>
      <c r="L191" s="54">
        <v>5890315000000</v>
      </c>
      <c r="M191" s="54">
        <v>8014882000000</v>
      </c>
      <c r="N191" s="54">
        <v>9234839000000</v>
      </c>
      <c r="O191" s="54">
        <v>11462791000000</v>
      </c>
      <c r="P191" s="54" t="s">
        <v>299</v>
      </c>
      <c r="Q191" s="54">
        <f t="shared" si="9"/>
        <v>9234839</v>
      </c>
      <c r="R191" s="54">
        <f t="shared" si="10"/>
        <v>11462791</v>
      </c>
      <c r="S191" s="54" t="e">
        <f t="shared" si="11"/>
        <v>#VALUE!</v>
      </c>
    </row>
    <row r="192" spans="1:20" hidden="1">
      <c r="A192" s="54" t="s">
        <v>827</v>
      </c>
      <c r="B192" s="55" t="s">
        <v>826</v>
      </c>
      <c r="C192" s="54" t="s">
        <v>463</v>
      </c>
      <c r="D192" s="55" t="s">
        <v>462</v>
      </c>
      <c r="E192" s="54">
        <v>72900</v>
      </c>
      <c r="F192" s="54">
        <v>1711685900</v>
      </c>
      <c r="G192" s="54">
        <v>38341162100</v>
      </c>
      <c r="H192" s="54">
        <v>46166541700</v>
      </c>
      <c r="I192" s="54">
        <v>52943580400</v>
      </c>
      <c r="J192" s="54">
        <v>55776810500</v>
      </c>
      <c r="K192" s="54">
        <v>60386200000</v>
      </c>
      <c r="L192" s="54">
        <v>63326300000</v>
      </c>
      <c r="M192" s="54">
        <v>73845800000</v>
      </c>
      <c r="N192" s="54">
        <v>82275600000</v>
      </c>
      <c r="O192" s="54">
        <v>91789700000</v>
      </c>
      <c r="P192" s="54">
        <v>98659870600</v>
      </c>
      <c r="Q192" s="54">
        <f t="shared" si="9"/>
        <v>82275.600000000006</v>
      </c>
      <c r="R192" s="54">
        <f t="shared" si="10"/>
        <v>91789.7</v>
      </c>
      <c r="S192" s="54">
        <f t="shared" si="11"/>
        <v>98659.870599999995</v>
      </c>
    </row>
    <row r="193" spans="1:20" hidden="1">
      <c r="A193" s="54" t="s">
        <v>827</v>
      </c>
      <c r="B193" s="55" t="s">
        <v>826</v>
      </c>
      <c r="C193" s="54" t="s">
        <v>461</v>
      </c>
      <c r="D193" s="55" t="s">
        <v>460</v>
      </c>
      <c r="E193" s="54">
        <v>794324808800</v>
      </c>
      <c r="F193" s="54">
        <v>10602111830500</v>
      </c>
      <c r="G193" s="54">
        <v>52970436267600</v>
      </c>
      <c r="H193" s="54">
        <v>61416439609300</v>
      </c>
      <c r="I193" s="54">
        <v>71849739416300</v>
      </c>
      <c r="J193" s="54">
        <v>81239902125400</v>
      </c>
      <c r="K193" s="54">
        <v>92556675535400</v>
      </c>
      <c r="L193" s="54">
        <v>105946338027300</v>
      </c>
      <c r="M193" s="54">
        <v>116138210107200</v>
      </c>
      <c r="N193" s="54">
        <v>127248306131200</v>
      </c>
      <c r="O193" s="54">
        <v>141659317204100</v>
      </c>
      <c r="P193" s="54">
        <v>142028688566900</v>
      </c>
      <c r="Q193" s="54">
        <f t="shared" si="9"/>
        <v>127248306.1312</v>
      </c>
      <c r="R193" s="54">
        <f t="shared" si="10"/>
        <v>141659317.20410001</v>
      </c>
      <c r="S193" s="54">
        <f t="shared" si="11"/>
        <v>142028688.56690001</v>
      </c>
    </row>
    <row r="194" spans="1:20" hidden="1">
      <c r="A194" s="54" t="s">
        <v>827</v>
      </c>
      <c r="B194" s="55" t="s">
        <v>826</v>
      </c>
      <c r="C194" s="54" t="s">
        <v>459</v>
      </c>
      <c r="D194" s="55" t="s">
        <v>458</v>
      </c>
      <c r="E194" s="54">
        <v>2156107006000</v>
      </c>
      <c r="F194" s="54">
        <v>4969857000000</v>
      </c>
      <c r="G194" s="54">
        <v>11034196000000</v>
      </c>
      <c r="H194" s="54">
        <v>11791143000000</v>
      </c>
      <c r="I194" s="54">
        <v>12089669000000</v>
      </c>
      <c r="J194" s="54">
        <v>12549606000000</v>
      </c>
      <c r="K194" s="54">
        <v>13034507000000</v>
      </c>
      <c r="L194" s="54">
        <v>13904973000000</v>
      </c>
      <c r="M194" s="54">
        <v>14794813000000</v>
      </c>
      <c r="N194" s="54">
        <v>15575601000000</v>
      </c>
      <c r="O194" s="54">
        <v>16275574000000</v>
      </c>
      <c r="P194" s="54">
        <v>15250502000000</v>
      </c>
      <c r="Q194" s="54">
        <f t="shared" si="9"/>
        <v>15575601</v>
      </c>
      <c r="R194" s="54">
        <f t="shared" si="10"/>
        <v>16275574</v>
      </c>
      <c r="S194" s="54">
        <f t="shared" si="11"/>
        <v>15250502</v>
      </c>
    </row>
    <row r="195" spans="1:20">
      <c r="A195" s="54" t="s">
        <v>321</v>
      </c>
      <c r="B195" s="55" t="s">
        <v>320</v>
      </c>
      <c r="C195" s="54" t="s">
        <v>113</v>
      </c>
      <c r="D195" s="55" t="s">
        <v>303</v>
      </c>
      <c r="E195" s="54" t="s">
        <v>299</v>
      </c>
      <c r="F195" s="54" t="s">
        <v>299</v>
      </c>
      <c r="G195" s="54">
        <v>67000000</v>
      </c>
      <c r="H195" s="54">
        <v>94000000</v>
      </c>
      <c r="I195" s="54">
        <v>96000000</v>
      </c>
      <c r="J195" s="54">
        <v>114000000</v>
      </c>
      <c r="K195" s="54">
        <v>104000000</v>
      </c>
      <c r="L195" s="54">
        <v>137000000</v>
      </c>
      <c r="M195" s="54">
        <v>145000000</v>
      </c>
      <c r="N195" s="54">
        <v>160000000</v>
      </c>
      <c r="O195" s="54">
        <v>166000000</v>
      </c>
      <c r="P195" s="54">
        <v>171000000</v>
      </c>
      <c r="Q195" s="54">
        <f t="shared" si="9"/>
        <v>160</v>
      </c>
      <c r="R195" s="54">
        <f t="shared" si="10"/>
        <v>166</v>
      </c>
      <c r="S195" s="54">
        <f t="shared" si="11"/>
        <v>171</v>
      </c>
    </row>
    <row r="196" spans="1:20" hidden="1">
      <c r="A196" s="54" t="s">
        <v>827</v>
      </c>
      <c r="B196" s="55" t="s">
        <v>826</v>
      </c>
      <c r="C196" s="54" t="s">
        <v>457</v>
      </c>
      <c r="D196" s="55" t="s">
        <v>456</v>
      </c>
      <c r="E196" s="54">
        <v>435063488500</v>
      </c>
      <c r="F196" s="54">
        <v>1038917069400</v>
      </c>
      <c r="G196" s="54">
        <v>1935071734400</v>
      </c>
      <c r="H196" s="54">
        <v>1980592699800</v>
      </c>
      <c r="I196" s="54">
        <v>2146937599100.0002</v>
      </c>
      <c r="J196" s="54">
        <v>2281724442200</v>
      </c>
      <c r="K196" s="54">
        <v>2554926248900</v>
      </c>
      <c r="L196" s="54">
        <v>3600219740000</v>
      </c>
      <c r="M196" s="54">
        <v>3716476520000</v>
      </c>
      <c r="N196" s="54">
        <v>3961189150100</v>
      </c>
      <c r="O196" s="54">
        <v>4243470939600</v>
      </c>
      <c r="P196" s="54">
        <v>4369443774999.9902</v>
      </c>
      <c r="Q196" s="54">
        <f t="shared" ref="Q196:Q259" si="12">N196/1000000</f>
        <v>3961189.1501000002</v>
      </c>
      <c r="R196" s="54">
        <f t="shared" ref="R196:R259" si="13">O196/1000000</f>
        <v>4243470.9396000002</v>
      </c>
      <c r="S196" s="54">
        <f t="shared" ref="S196:S259" si="14">P196/1000000</f>
        <v>4369443.7749999901</v>
      </c>
    </row>
    <row r="197" spans="1:20">
      <c r="A197" s="54" t="s">
        <v>827</v>
      </c>
      <c r="B197" s="55" t="s">
        <v>826</v>
      </c>
      <c r="C197" s="54" t="s">
        <v>237</v>
      </c>
      <c r="D197" s="55" t="s">
        <v>304</v>
      </c>
      <c r="E197" s="54" t="s">
        <v>299</v>
      </c>
      <c r="F197" s="54">
        <v>163487600</v>
      </c>
      <c r="G197" s="54">
        <v>213211100</v>
      </c>
      <c r="H197" s="54">
        <v>230547900</v>
      </c>
      <c r="I197" s="54">
        <v>240525000</v>
      </c>
      <c r="J197" s="54">
        <v>260028100</v>
      </c>
      <c r="K197" s="54">
        <v>302277700</v>
      </c>
      <c r="L197" s="54">
        <v>323893500</v>
      </c>
      <c r="M197" s="54">
        <v>303597100</v>
      </c>
      <c r="N197" s="54">
        <v>305978900</v>
      </c>
      <c r="O197" s="54">
        <v>292047700</v>
      </c>
      <c r="P197" s="54">
        <v>262399999.99999997</v>
      </c>
      <c r="Q197" s="54">
        <f t="shared" si="12"/>
        <v>305.97890000000001</v>
      </c>
      <c r="R197" s="54">
        <f t="shared" si="13"/>
        <v>292.04770000000002</v>
      </c>
      <c r="S197" s="54">
        <f t="shared" si="14"/>
        <v>262.39999999999998</v>
      </c>
      <c r="T197" s="56">
        <f>S197/S203-1</f>
        <v>1.8238261544431422E-2</v>
      </c>
    </row>
    <row r="198" spans="1:20" hidden="1">
      <c r="A198" s="54" t="s">
        <v>827</v>
      </c>
      <c r="B198" s="55" t="s">
        <v>826</v>
      </c>
      <c r="C198" s="54" t="s">
        <v>455</v>
      </c>
      <c r="D198" s="55" t="s">
        <v>454</v>
      </c>
      <c r="E198" s="54">
        <v>19852700000</v>
      </c>
      <c r="F198" s="54">
        <v>47411275500</v>
      </c>
      <c r="G198" s="54">
        <v>144934508400</v>
      </c>
      <c r="H198" s="54">
        <v>150923256500</v>
      </c>
      <c r="I198" s="54">
        <v>165585713800</v>
      </c>
      <c r="J198" s="54">
        <v>165948896900</v>
      </c>
      <c r="K198" s="54">
        <v>156441802000</v>
      </c>
      <c r="L198" s="54">
        <v>147277304500</v>
      </c>
      <c r="M198" s="54">
        <v>152918587000</v>
      </c>
      <c r="N198" s="54">
        <v>155798982900</v>
      </c>
      <c r="O198" s="54">
        <v>155581203700</v>
      </c>
      <c r="P198" s="54">
        <v>144375636286.42401</v>
      </c>
      <c r="Q198" s="54">
        <f t="shared" si="12"/>
        <v>155798.9829</v>
      </c>
      <c r="R198" s="54">
        <f t="shared" si="13"/>
        <v>155581.20370000001</v>
      </c>
      <c r="S198" s="54">
        <f t="shared" si="14"/>
        <v>144375.63628642401</v>
      </c>
    </row>
    <row r="199" spans="1:20" hidden="1">
      <c r="A199" s="54" t="s">
        <v>827</v>
      </c>
      <c r="B199" s="55" t="s">
        <v>826</v>
      </c>
      <c r="C199" s="54" t="s">
        <v>453</v>
      </c>
      <c r="D199" s="55" t="s">
        <v>452</v>
      </c>
      <c r="E199" s="54">
        <v>10456500000</v>
      </c>
      <c r="F199" s="54">
        <v>28141000000</v>
      </c>
      <c r="G199" s="54">
        <v>64705931539.852898</v>
      </c>
      <c r="H199" s="54">
        <v>70920717556.086899</v>
      </c>
      <c r="I199" s="54">
        <v>75747728761.689499</v>
      </c>
      <c r="J199" s="54">
        <v>82452947460.119003</v>
      </c>
      <c r="K199" s="54">
        <v>87174583441.9263</v>
      </c>
      <c r="L199" s="54">
        <v>92744486094.4095</v>
      </c>
      <c r="M199" s="54">
        <v>99036821009.715805</v>
      </c>
      <c r="N199" s="54">
        <v>109069567946.522</v>
      </c>
      <c r="O199" s="54">
        <v>117633353907.722</v>
      </c>
      <c r="P199" s="54">
        <v>114130372301.495</v>
      </c>
      <c r="Q199" s="54">
        <f t="shared" si="12"/>
        <v>109069.567946522</v>
      </c>
      <c r="R199" s="54">
        <f t="shared" si="13"/>
        <v>117633.353907722</v>
      </c>
      <c r="S199" s="54">
        <f t="shared" si="14"/>
        <v>114130.37230149499</v>
      </c>
    </row>
    <row r="200" spans="1:20" hidden="1">
      <c r="A200" s="54" t="s">
        <v>827</v>
      </c>
      <c r="B200" s="55" t="s">
        <v>826</v>
      </c>
      <c r="C200" s="54" t="s">
        <v>451</v>
      </c>
      <c r="D200" s="55" t="s">
        <v>450</v>
      </c>
      <c r="E200" s="54">
        <v>386517726.70000005</v>
      </c>
      <c r="F200" s="54">
        <v>168992076200</v>
      </c>
      <c r="G200" s="54">
        <v>1392785867200</v>
      </c>
      <c r="H200" s="54">
        <v>1569647196500</v>
      </c>
      <c r="I200" s="54">
        <v>1807020651700</v>
      </c>
      <c r="J200" s="54">
        <v>2036934283200</v>
      </c>
      <c r="K200" s="54">
        <v>2324600787400</v>
      </c>
      <c r="L200" s="54">
        <v>2598831868200</v>
      </c>
      <c r="M200" s="54">
        <v>3093235526200</v>
      </c>
      <c r="N200" s="54">
        <v>3701084365200</v>
      </c>
      <c r="O200" s="54">
        <v>4244918039699.9995</v>
      </c>
      <c r="P200" s="54">
        <v>4985123465400</v>
      </c>
      <c r="Q200" s="54">
        <f t="shared" si="12"/>
        <v>3701084.3651999999</v>
      </c>
      <c r="R200" s="54">
        <f t="shared" si="13"/>
        <v>4244918.0396999996</v>
      </c>
      <c r="S200" s="54">
        <f t="shared" si="14"/>
        <v>4985123.4654000001</v>
      </c>
    </row>
    <row r="201" spans="1:20" hidden="1">
      <c r="A201" s="54" t="s">
        <v>827</v>
      </c>
      <c r="B201" s="55" t="s">
        <v>826</v>
      </c>
      <c r="C201" s="54" t="s">
        <v>449</v>
      </c>
      <c r="D201" s="55" t="s">
        <v>448</v>
      </c>
      <c r="E201" s="54" t="s">
        <v>299</v>
      </c>
      <c r="F201" s="54">
        <v>4904225100</v>
      </c>
      <c r="G201" s="54">
        <v>75258050000</v>
      </c>
      <c r="H201" s="54">
        <v>90730350000</v>
      </c>
      <c r="I201" s="54">
        <v>101980250000</v>
      </c>
      <c r="J201" s="54">
        <v>112869150000</v>
      </c>
      <c r="K201" s="54">
        <v>117969700000</v>
      </c>
      <c r="L201" s="54">
        <v>123290600000</v>
      </c>
      <c r="M201" s="54">
        <v>127233000000</v>
      </c>
      <c r="N201" s="54">
        <v>136654642400</v>
      </c>
      <c r="O201" s="54">
        <v>152515248973.84299</v>
      </c>
      <c r="P201" s="54" t="s">
        <v>299</v>
      </c>
      <c r="Q201" s="54">
        <f t="shared" si="12"/>
        <v>136654.64240000001</v>
      </c>
      <c r="R201" s="54">
        <f t="shared" si="13"/>
        <v>152515.248973843</v>
      </c>
      <c r="S201" s="54" t="e">
        <f t="shared" si="14"/>
        <v>#VALUE!</v>
      </c>
    </row>
    <row r="202" spans="1:20" hidden="1">
      <c r="A202" s="54" t="s">
        <v>827</v>
      </c>
      <c r="B202" s="55" t="s">
        <v>826</v>
      </c>
      <c r="C202" s="54" t="s">
        <v>447</v>
      </c>
      <c r="D202" s="55" t="s">
        <v>446</v>
      </c>
      <c r="E202" s="54" t="s">
        <v>299</v>
      </c>
      <c r="F202" s="54" t="s">
        <v>299</v>
      </c>
      <c r="G202" s="54" t="s">
        <v>299</v>
      </c>
      <c r="H202" s="54" t="s">
        <v>299</v>
      </c>
      <c r="I202" s="54" t="s">
        <v>299</v>
      </c>
      <c r="J202" s="54">
        <v>842531900</v>
      </c>
      <c r="K202" s="54">
        <v>943771200</v>
      </c>
      <c r="L202" s="54">
        <v>1035209300</v>
      </c>
      <c r="M202" s="54">
        <v>1005898600</v>
      </c>
      <c r="N202" s="54">
        <v>1081395300</v>
      </c>
      <c r="O202" s="54">
        <v>1163227222.55515</v>
      </c>
      <c r="P202" s="54" t="s">
        <v>299</v>
      </c>
      <c r="Q202" s="54">
        <f t="shared" si="12"/>
        <v>1081.3952999999999</v>
      </c>
      <c r="R202" s="54">
        <f t="shared" si="13"/>
        <v>1163.2272225551501</v>
      </c>
      <c r="S202" s="54" t="e">
        <f t="shared" si="14"/>
        <v>#VALUE!</v>
      </c>
    </row>
    <row r="203" spans="1:20">
      <c r="A203" s="54" t="s">
        <v>321</v>
      </c>
      <c r="B203" s="55" t="s">
        <v>320</v>
      </c>
      <c r="C203" s="54" t="s">
        <v>237</v>
      </c>
      <c r="D203" s="55" t="s">
        <v>304</v>
      </c>
      <c r="E203" s="54" t="s">
        <v>299</v>
      </c>
      <c r="F203" s="54">
        <v>146297500</v>
      </c>
      <c r="G203" s="54">
        <v>196911100</v>
      </c>
      <c r="H203" s="54">
        <v>212397800</v>
      </c>
      <c r="I203" s="54">
        <v>221117200</v>
      </c>
      <c r="J203" s="54">
        <v>241669800</v>
      </c>
      <c r="K203" s="54">
        <v>280457700</v>
      </c>
      <c r="L203" s="54">
        <v>298300000</v>
      </c>
      <c r="M203" s="54">
        <v>285300000</v>
      </c>
      <c r="N203" s="54">
        <v>284700000</v>
      </c>
      <c r="O203" s="54">
        <v>274200000</v>
      </c>
      <c r="P203" s="54">
        <v>257700000</v>
      </c>
      <c r="Q203" s="54">
        <f t="shared" si="12"/>
        <v>284.7</v>
      </c>
      <c r="R203" s="54">
        <f t="shared" si="13"/>
        <v>274.2</v>
      </c>
      <c r="S203" s="54">
        <f t="shared" si="14"/>
        <v>257.7</v>
      </c>
    </row>
    <row r="204" spans="1:20" hidden="1">
      <c r="A204" s="54" t="s">
        <v>827</v>
      </c>
      <c r="B204" s="55" t="s">
        <v>826</v>
      </c>
      <c r="C204" s="54" t="s">
        <v>445</v>
      </c>
      <c r="D204" s="55" t="s">
        <v>444</v>
      </c>
      <c r="E204" s="54">
        <v>1351136710300</v>
      </c>
      <c r="F204" s="54">
        <v>9201539637900</v>
      </c>
      <c r="G204" s="54">
        <v>63757642064900</v>
      </c>
      <c r="H204" s="54">
        <v>68350163608300</v>
      </c>
      <c r="I204" s="54">
        <v>73260652108600</v>
      </c>
      <c r="J204" s="54">
        <v>80875737828200</v>
      </c>
      <c r="K204" s="54">
        <v>89806364219700</v>
      </c>
      <c r="L204" s="54">
        <v>98785465350000</v>
      </c>
      <c r="M204" s="54">
        <v>105963594960700</v>
      </c>
      <c r="N204" s="54">
        <v>117094784435600</v>
      </c>
      <c r="O204" s="54">
        <v>128667533316300</v>
      </c>
      <c r="P204" s="54">
        <v>137369361591500.02</v>
      </c>
      <c r="Q204" s="54">
        <f t="shared" si="12"/>
        <v>117094784.4356</v>
      </c>
      <c r="R204" s="54">
        <f t="shared" si="13"/>
        <v>128667533.3163</v>
      </c>
      <c r="S204" s="54">
        <f t="shared" si="14"/>
        <v>137369361.59150001</v>
      </c>
    </row>
    <row r="205" spans="1:20" hidden="1">
      <c r="A205" s="54" t="s">
        <v>827</v>
      </c>
      <c r="B205" s="55" t="s">
        <v>826</v>
      </c>
      <c r="C205" s="54" t="s">
        <v>443</v>
      </c>
      <c r="D205" s="55" t="s">
        <v>442</v>
      </c>
      <c r="E205" s="54">
        <v>1709300</v>
      </c>
      <c r="F205" s="54">
        <v>164942000000</v>
      </c>
      <c r="G205" s="54">
        <v>1282817000000</v>
      </c>
      <c r="H205" s="54">
        <v>1443202000000</v>
      </c>
      <c r="I205" s="54">
        <v>1500419000000</v>
      </c>
      <c r="J205" s="54">
        <v>1568772000000</v>
      </c>
      <c r="K205" s="54">
        <v>2071606000000</v>
      </c>
      <c r="L205" s="54">
        <v>2410106000000</v>
      </c>
      <c r="M205" s="54">
        <v>3024509000000</v>
      </c>
      <c r="N205" s="54">
        <v>3594946000000</v>
      </c>
      <c r="O205" s="54">
        <v>4026617000000</v>
      </c>
      <c r="P205" s="54">
        <v>4300956000000</v>
      </c>
      <c r="Q205" s="54">
        <f t="shared" si="12"/>
        <v>3594946</v>
      </c>
      <c r="R205" s="54">
        <f t="shared" si="13"/>
        <v>4026617</v>
      </c>
      <c r="S205" s="54">
        <f t="shared" si="14"/>
        <v>4300956</v>
      </c>
    </row>
    <row r="206" spans="1:20" hidden="1">
      <c r="A206" s="54" t="s">
        <v>827</v>
      </c>
      <c r="B206" s="55" t="s">
        <v>826</v>
      </c>
      <c r="C206" s="54" t="s">
        <v>441</v>
      </c>
      <c r="D206" s="55" t="s">
        <v>440</v>
      </c>
      <c r="E206" s="54" t="s">
        <v>299</v>
      </c>
      <c r="F206" s="54">
        <v>401879000000</v>
      </c>
      <c r="G206" s="54">
        <v>1288318000000</v>
      </c>
      <c r="H206" s="54">
        <v>1376784000000</v>
      </c>
      <c r="I206" s="54">
        <v>1434370000000</v>
      </c>
      <c r="J206" s="54">
        <v>1482941000000</v>
      </c>
      <c r="K206" s="54">
        <v>1321651000000</v>
      </c>
      <c r="L206" s="54">
        <v>1318948000000</v>
      </c>
      <c r="M206" s="54">
        <v>1426336223900</v>
      </c>
      <c r="N206" s="54">
        <v>1555814747600</v>
      </c>
      <c r="O206" s="54">
        <v>1539824142312.8301</v>
      </c>
      <c r="P206" s="54">
        <v>1316245540104.9099</v>
      </c>
      <c r="Q206" s="54">
        <f t="shared" si="12"/>
        <v>1555814.7475999999</v>
      </c>
      <c r="R206" s="54">
        <f t="shared" si="13"/>
        <v>1539824.1423128301</v>
      </c>
      <c r="S206" s="54">
        <f t="shared" si="14"/>
        <v>1316245.5401049098</v>
      </c>
    </row>
    <row r="207" spans="1:20" hidden="1">
      <c r="A207" s="54" t="s">
        <v>827</v>
      </c>
      <c r="B207" s="55" t="s">
        <v>826</v>
      </c>
      <c r="C207" s="54" t="s">
        <v>439</v>
      </c>
      <c r="D207" s="55" t="s">
        <v>438</v>
      </c>
      <c r="E207" s="54">
        <v>628669417000</v>
      </c>
      <c r="F207" s="54">
        <v>1102546000000</v>
      </c>
      <c r="G207" s="54">
        <v>1675302000000</v>
      </c>
      <c r="H207" s="54">
        <v>1703599000000</v>
      </c>
      <c r="I207" s="54">
        <v>1756800000000</v>
      </c>
      <c r="J207" s="54">
        <v>1837310000000</v>
      </c>
      <c r="K207" s="54">
        <v>1889064000000</v>
      </c>
      <c r="L207" s="54">
        <v>1966100000000</v>
      </c>
      <c r="M207" s="54">
        <v>2069946000000</v>
      </c>
      <c r="N207" s="54">
        <v>2143850000000</v>
      </c>
      <c r="O207" s="54">
        <v>2242225000000</v>
      </c>
      <c r="P207" s="54">
        <v>2124075000000</v>
      </c>
      <c r="Q207" s="54">
        <f t="shared" si="12"/>
        <v>2143850</v>
      </c>
      <c r="R207" s="54">
        <f t="shared" si="13"/>
        <v>2242225</v>
      </c>
      <c r="S207" s="54">
        <f t="shared" si="14"/>
        <v>2124075</v>
      </c>
    </row>
    <row r="208" spans="1:20" hidden="1">
      <c r="A208" s="54" t="s">
        <v>827</v>
      </c>
      <c r="B208" s="55" t="s">
        <v>826</v>
      </c>
      <c r="C208" s="54" t="s">
        <v>437</v>
      </c>
      <c r="D208" s="55" t="s">
        <v>436</v>
      </c>
      <c r="E208" s="54">
        <v>5902290000000</v>
      </c>
      <c r="F208" s="54">
        <v>10383667000000</v>
      </c>
      <c r="G208" s="54">
        <v>15849978000000</v>
      </c>
      <c r="H208" s="54">
        <v>16675595000000</v>
      </c>
      <c r="I208" s="54">
        <v>17188331000000</v>
      </c>
      <c r="J208" s="54">
        <v>18043094000000</v>
      </c>
      <c r="K208" s="54">
        <v>18660910000000</v>
      </c>
      <c r="L208" s="54">
        <v>19020479000000</v>
      </c>
      <c r="M208" s="54">
        <v>19893073000000</v>
      </c>
      <c r="N208" s="54">
        <v>20946778000000</v>
      </c>
      <c r="O208" s="54">
        <v>21708650000000</v>
      </c>
      <c r="P208" s="54">
        <v>21286637000000</v>
      </c>
      <c r="Q208" s="54">
        <f t="shared" si="12"/>
        <v>20946778</v>
      </c>
      <c r="R208" s="54">
        <f t="shared" si="13"/>
        <v>21708650</v>
      </c>
      <c r="S208" s="54">
        <f t="shared" si="14"/>
        <v>21286637</v>
      </c>
    </row>
    <row r="209" spans="1:20" hidden="1">
      <c r="A209" s="54" t="s">
        <v>827</v>
      </c>
      <c r="B209" s="55" t="s">
        <v>826</v>
      </c>
      <c r="C209" s="54" t="s">
        <v>435</v>
      </c>
      <c r="D209" s="55" t="s">
        <v>434</v>
      </c>
      <c r="E209" s="54">
        <v>10479406000</v>
      </c>
      <c r="F209" s="54">
        <v>275351135300</v>
      </c>
      <c r="G209" s="54">
        <v>894873702000</v>
      </c>
      <c r="H209" s="54">
        <v>962973057500</v>
      </c>
      <c r="I209" s="54">
        <v>1115557118700</v>
      </c>
      <c r="J209" s="54">
        <v>1243624455600</v>
      </c>
      <c r="K209" s="54">
        <v>1388952880700</v>
      </c>
      <c r="L209" s="54">
        <v>1646165145834.6599</v>
      </c>
      <c r="M209" s="54">
        <v>1739811683006.8101</v>
      </c>
      <c r="N209" s="54">
        <v>1869977967625.78</v>
      </c>
      <c r="O209" s="54">
        <v>2054350374768.99</v>
      </c>
      <c r="P209" s="54">
        <v>2132269497719.9597</v>
      </c>
      <c r="Q209" s="54">
        <f t="shared" si="12"/>
        <v>1869977.96762578</v>
      </c>
      <c r="R209" s="54">
        <f t="shared" si="13"/>
        <v>2054350.3747689901</v>
      </c>
      <c r="S209" s="54">
        <f t="shared" si="14"/>
        <v>2132269.4977199598</v>
      </c>
    </row>
    <row r="210" spans="1:20" hidden="1">
      <c r="A210" s="54" t="s">
        <v>827</v>
      </c>
      <c r="B210" s="55" t="s">
        <v>826</v>
      </c>
      <c r="C210" s="54" t="s">
        <v>433</v>
      </c>
      <c r="D210" s="55" t="s">
        <v>432</v>
      </c>
      <c r="E210" s="54" t="s">
        <v>299</v>
      </c>
      <c r="F210" s="54">
        <v>3203786790000</v>
      </c>
      <c r="G210" s="54">
        <v>105178122053269</v>
      </c>
      <c r="H210" s="54">
        <v>129088917001570</v>
      </c>
      <c r="I210" s="54">
        <v>155871630128951</v>
      </c>
      <c r="J210" s="54">
        <v>189405961999933</v>
      </c>
      <c r="K210" s="54">
        <v>225014519837635</v>
      </c>
      <c r="L210" s="54">
        <v>257950293091832</v>
      </c>
      <c r="M210" s="54">
        <v>323678963435496</v>
      </c>
      <c r="N210" s="54">
        <v>436894038640424</v>
      </c>
      <c r="O210" s="54">
        <v>535902728736576</v>
      </c>
      <c r="P210" s="54">
        <v>600633703242395</v>
      </c>
      <c r="Q210" s="54">
        <f t="shared" si="12"/>
        <v>436894038.64042401</v>
      </c>
      <c r="R210" s="54">
        <f t="shared" si="13"/>
        <v>535902728.73657602</v>
      </c>
      <c r="S210" s="54">
        <f t="shared" si="14"/>
        <v>600633703.24239504</v>
      </c>
    </row>
    <row r="211" spans="1:20">
      <c r="A211" s="54" t="s">
        <v>827</v>
      </c>
      <c r="B211" s="55" t="s">
        <v>826</v>
      </c>
      <c r="C211" s="54" t="s">
        <v>230</v>
      </c>
      <c r="D211" s="55" t="s">
        <v>63</v>
      </c>
      <c r="E211" s="54">
        <v>2958300000</v>
      </c>
      <c r="F211" s="54">
        <v>9131535500</v>
      </c>
      <c r="G211" s="54">
        <v>38583246300</v>
      </c>
      <c r="H211" s="54">
        <v>42084689700</v>
      </c>
      <c r="I211" s="54">
        <v>43861158700</v>
      </c>
      <c r="J211" s="54">
        <v>56141974000</v>
      </c>
      <c r="K211" s="54">
        <v>59044111700</v>
      </c>
      <c r="L211" s="54">
        <v>64317987500</v>
      </c>
      <c r="M211" s="54">
        <v>71091843100</v>
      </c>
      <c r="N211" s="54">
        <v>77371974100</v>
      </c>
      <c r="O211" s="54">
        <v>80308367170.596695</v>
      </c>
      <c r="P211" s="54">
        <v>84419178771.334106</v>
      </c>
      <c r="Q211" s="54">
        <f t="shared" si="12"/>
        <v>77371.974100000007</v>
      </c>
      <c r="R211" s="54">
        <f t="shared" si="13"/>
        <v>80308.367170596699</v>
      </c>
      <c r="S211" s="54">
        <f t="shared" si="14"/>
        <v>84419.178771334104</v>
      </c>
      <c r="T211" s="56">
        <f>S211/S334-1</f>
        <v>-1.0956836567015849E-2</v>
      </c>
    </row>
    <row r="212" spans="1:20" hidden="1">
      <c r="A212" s="54" t="s">
        <v>827</v>
      </c>
      <c r="B212" s="55" t="s">
        <v>826</v>
      </c>
      <c r="C212" s="54" t="s">
        <v>431</v>
      </c>
      <c r="D212" s="55" t="s">
        <v>430</v>
      </c>
      <c r="E212" s="54">
        <v>2242966850</v>
      </c>
      <c r="F212" s="54">
        <v>78708192000</v>
      </c>
      <c r="G212" s="54">
        <v>1323219648000</v>
      </c>
      <c r="H212" s="54">
        <v>1592223282000</v>
      </c>
      <c r="I212" s="54">
        <v>2174758936000</v>
      </c>
      <c r="J212" s="54">
        <v>2997147779000</v>
      </c>
      <c r="K212" s="54" t="s">
        <v>299</v>
      </c>
      <c r="L212" s="54" t="s">
        <v>299</v>
      </c>
      <c r="M212" s="54" t="s">
        <v>299</v>
      </c>
      <c r="N212" s="54" t="s">
        <v>299</v>
      </c>
      <c r="O212" s="54" t="s">
        <v>299</v>
      </c>
      <c r="P212" s="54" t="s">
        <v>299</v>
      </c>
      <c r="Q212" s="54" t="e">
        <f t="shared" si="12"/>
        <v>#VALUE!</v>
      </c>
      <c r="R212" s="54" t="e">
        <f t="shared" si="13"/>
        <v>#VALUE!</v>
      </c>
      <c r="S212" s="54" t="e">
        <f t="shared" si="14"/>
        <v>#VALUE!</v>
      </c>
    </row>
    <row r="213" spans="1:20" hidden="1">
      <c r="A213" s="54" t="s">
        <v>827</v>
      </c>
      <c r="B213" s="55" t="s">
        <v>826</v>
      </c>
      <c r="C213" s="54" t="s">
        <v>429</v>
      </c>
      <c r="D213" s="55" t="s">
        <v>428</v>
      </c>
      <c r="E213" s="54">
        <v>39284000000000</v>
      </c>
      <c r="F213" s="54">
        <v>435319000000000</v>
      </c>
      <c r="G213" s="54">
        <v>2660076000000000</v>
      </c>
      <c r="H213" s="54">
        <v>3115227000000000</v>
      </c>
      <c r="I213" s="54">
        <v>3430668000000000</v>
      </c>
      <c r="J213" s="54">
        <v>3750823000000000</v>
      </c>
      <c r="K213" s="54">
        <v>3929422000000000</v>
      </c>
      <c r="L213" s="54">
        <v>4192509000000000</v>
      </c>
      <c r="M213" s="54">
        <v>4625739000000000</v>
      </c>
      <c r="N213" s="54">
        <v>5184758000000000</v>
      </c>
      <c r="O213" s="54">
        <v>5650153000000000</v>
      </c>
      <c r="P213" s="54">
        <v>5930690000000000</v>
      </c>
      <c r="Q213" s="54">
        <f t="shared" si="12"/>
        <v>5184758000</v>
      </c>
      <c r="R213" s="54">
        <f t="shared" si="13"/>
        <v>5650153000</v>
      </c>
      <c r="S213" s="54">
        <f t="shared" si="14"/>
        <v>5930690000</v>
      </c>
    </row>
    <row r="214" spans="1:20" hidden="1">
      <c r="A214" s="54" t="s">
        <v>827</v>
      </c>
      <c r="B214" s="55" t="s">
        <v>826</v>
      </c>
      <c r="C214" s="54" t="s">
        <v>427</v>
      </c>
      <c r="D214" s="55" t="s">
        <v>426</v>
      </c>
      <c r="E214" s="54" t="s">
        <v>299</v>
      </c>
      <c r="F214" s="54" t="s">
        <v>299</v>
      </c>
      <c r="G214" s="54" t="s">
        <v>299</v>
      </c>
      <c r="H214" s="54" t="s">
        <v>299</v>
      </c>
      <c r="I214" s="54" t="s">
        <v>299</v>
      </c>
      <c r="J214" s="54" t="s">
        <v>299</v>
      </c>
      <c r="K214" s="54" t="s">
        <v>299</v>
      </c>
      <c r="L214" s="54" t="s">
        <v>299</v>
      </c>
      <c r="M214" s="54" t="s">
        <v>299</v>
      </c>
      <c r="N214" s="54" t="s">
        <v>299</v>
      </c>
      <c r="O214" s="54" t="s">
        <v>299</v>
      </c>
      <c r="P214" s="54" t="s">
        <v>299</v>
      </c>
      <c r="Q214" s="54" t="e">
        <f t="shared" si="12"/>
        <v>#VALUE!</v>
      </c>
      <c r="R214" s="54" t="e">
        <f t="shared" si="13"/>
        <v>#VALUE!</v>
      </c>
      <c r="S214" s="54" t="e">
        <f t="shared" si="14"/>
        <v>#VALUE!</v>
      </c>
    </row>
    <row r="215" spans="1:20" hidden="1">
      <c r="A215" s="54" t="s">
        <v>827</v>
      </c>
      <c r="B215" s="55" t="s">
        <v>826</v>
      </c>
      <c r="C215" s="54" t="s">
        <v>425</v>
      </c>
      <c r="D215" s="55" t="s">
        <v>424</v>
      </c>
      <c r="E215" s="54" t="s">
        <v>299</v>
      </c>
      <c r="F215" s="54">
        <v>4819100000</v>
      </c>
      <c r="G215" s="54">
        <v>11935600000</v>
      </c>
      <c r="H215" s="54">
        <v>13065900000</v>
      </c>
      <c r="I215" s="54">
        <v>14675800000</v>
      </c>
      <c r="J215" s="54">
        <v>15472300000</v>
      </c>
      <c r="K215" s="54">
        <v>15684800000</v>
      </c>
      <c r="L215" s="54">
        <v>17301100000</v>
      </c>
      <c r="M215" s="54">
        <v>18257000000</v>
      </c>
      <c r="N215" s="54">
        <v>19063900000</v>
      </c>
      <c r="O215" s="54">
        <v>20164700000</v>
      </c>
      <c r="P215" s="54">
        <v>18107200000</v>
      </c>
      <c r="Q215" s="54">
        <f t="shared" si="12"/>
        <v>19063.900000000001</v>
      </c>
      <c r="R215" s="54">
        <f t="shared" si="13"/>
        <v>20164.7</v>
      </c>
      <c r="S215" s="54">
        <f t="shared" si="14"/>
        <v>18107.2</v>
      </c>
    </row>
    <row r="216" spans="1:20" hidden="1">
      <c r="A216" s="54" t="s">
        <v>827</v>
      </c>
      <c r="B216" s="55" t="s">
        <v>826</v>
      </c>
      <c r="C216" s="54" t="s">
        <v>423</v>
      </c>
      <c r="D216" s="55" t="s">
        <v>422</v>
      </c>
      <c r="E216" s="54">
        <v>147014523800</v>
      </c>
      <c r="F216" s="54">
        <v>1435857887200</v>
      </c>
      <c r="G216" s="54">
        <v>6497166632900</v>
      </c>
      <c r="H216" s="54">
        <v>7250173543100</v>
      </c>
      <c r="I216" s="54">
        <v>8294675716000</v>
      </c>
      <c r="J216" s="54">
        <v>8726164009700</v>
      </c>
      <c r="K216" s="54">
        <v>9487136633900</v>
      </c>
      <c r="L216" s="54">
        <v>8872606400000</v>
      </c>
      <c r="M216" s="54">
        <v>9991030000000</v>
      </c>
      <c r="N216" s="54">
        <v>11569832000000</v>
      </c>
      <c r="O216" s="54" t="s">
        <v>299</v>
      </c>
      <c r="P216" s="54" t="s">
        <v>299</v>
      </c>
      <c r="Q216" s="54">
        <f t="shared" si="12"/>
        <v>11569832</v>
      </c>
      <c r="R216" s="54" t="e">
        <f t="shared" si="13"/>
        <v>#VALUE!</v>
      </c>
      <c r="S216" s="54" t="e">
        <f t="shared" si="14"/>
        <v>#VALUE!</v>
      </c>
    </row>
    <row r="217" spans="1:20" hidden="1">
      <c r="A217" s="54" t="s">
        <v>827</v>
      </c>
      <c r="B217" s="55" t="s">
        <v>826</v>
      </c>
      <c r="C217" s="54" t="s">
        <v>421</v>
      </c>
      <c r="D217" s="55" t="s">
        <v>420</v>
      </c>
      <c r="E217" s="54">
        <v>103680800</v>
      </c>
      <c r="F217" s="54">
        <v>10715350000</v>
      </c>
      <c r="G217" s="54">
        <v>108405942800</v>
      </c>
      <c r="H217" s="54">
        <v>129048393000</v>
      </c>
      <c r="I217" s="54">
        <v>145130100000</v>
      </c>
      <c r="J217" s="54">
        <v>163655700000</v>
      </c>
      <c r="K217" s="54">
        <v>179825700000</v>
      </c>
      <c r="L217" s="54">
        <v>209425800000</v>
      </c>
      <c r="M217" s="54">
        <v>235337200000</v>
      </c>
      <c r="N217" s="54">
        <v>270920013099.99997</v>
      </c>
      <c r="O217" s="54">
        <v>295233601600</v>
      </c>
      <c r="P217" s="54">
        <v>322886529500</v>
      </c>
      <c r="Q217" s="54">
        <f t="shared" si="12"/>
        <v>270920.01309999998</v>
      </c>
      <c r="R217" s="54">
        <f t="shared" si="13"/>
        <v>295233.60159999999</v>
      </c>
      <c r="S217" s="54">
        <f t="shared" si="14"/>
        <v>322886.5295</v>
      </c>
    </row>
    <row r="218" spans="1:20" hidden="1">
      <c r="A218" s="54" t="s">
        <v>827</v>
      </c>
      <c r="B218" s="55" t="s">
        <v>826</v>
      </c>
      <c r="C218" s="54" t="s">
        <v>419</v>
      </c>
      <c r="D218" s="55" t="s">
        <v>418</v>
      </c>
      <c r="E218" s="54">
        <v>8511816600</v>
      </c>
      <c r="F218" s="54">
        <v>6328908700</v>
      </c>
      <c r="G218" s="54">
        <v>13855605400</v>
      </c>
      <c r="H218" s="54">
        <v>16824691599.999998</v>
      </c>
      <c r="I218" s="54">
        <v>18800678500</v>
      </c>
      <c r="J218" s="54">
        <v>19154731100</v>
      </c>
      <c r="K218" s="54">
        <v>19597002300</v>
      </c>
      <c r="L218" s="54">
        <v>20153396800</v>
      </c>
      <c r="M218" s="54">
        <v>21653445000</v>
      </c>
      <c r="N218" s="54">
        <v>36298942500</v>
      </c>
      <c r="O218" s="54">
        <v>183644924000</v>
      </c>
      <c r="P218" s="54">
        <v>1118421204400</v>
      </c>
      <c r="Q218" s="54">
        <f t="shared" si="12"/>
        <v>36298.942499999997</v>
      </c>
      <c r="R218" s="54">
        <f t="shared" si="13"/>
        <v>183644.924</v>
      </c>
      <c r="S218" s="54">
        <f t="shared" si="14"/>
        <v>1118421.2043999999</v>
      </c>
    </row>
    <row r="219" spans="1:20" hidden="1">
      <c r="A219" s="54" t="s">
        <v>827</v>
      </c>
      <c r="B219" s="55" t="s">
        <v>826</v>
      </c>
      <c r="C219" s="54" t="s">
        <v>417</v>
      </c>
      <c r="D219" s="55" t="s">
        <v>416</v>
      </c>
      <c r="E219" s="54" t="s">
        <v>299</v>
      </c>
      <c r="F219" s="54" t="s">
        <v>299</v>
      </c>
      <c r="G219" s="54" t="s">
        <v>299</v>
      </c>
      <c r="H219" s="54" t="s">
        <v>299</v>
      </c>
      <c r="I219" s="54" t="s">
        <v>299</v>
      </c>
      <c r="J219" s="54" t="s">
        <v>299</v>
      </c>
      <c r="K219" s="54" t="s">
        <v>299</v>
      </c>
      <c r="L219" s="54" t="s">
        <v>299</v>
      </c>
      <c r="M219" s="54" t="s">
        <v>299</v>
      </c>
      <c r="N219" s="54" t="s">
        <v>299</v>
      </c>
      <c r="O219" s="54" t="s">
        <v>299</v>
      </c>
      <c r="P219" s="54" t="s">
        <v>299</v>
      </c>
      <c r="Q219" s="54" t="e">
        <f t="shared" si="12"/>
        <v>#VALUE!</v>
      </c>
      <c r="R219" s="54" t="e">
        <f t="shared" si="13"/>
        <v>#VALUE!</v>
      </c>
      <c r="S219" s="54" t="e">
        <f t="shared" si="14"/>
        <v>#VALUE!</v>
      </c>
    </row>
    <row r="220" spans="1:20" hidden="1">
      <c r="A220" s="54" t="s">
        <v>827</v>
      </c>
      <c r="B220" s="55" t="s">
        <v>826</v>
      </c>
      <c r="C220" s="54" t="s">
        <v>415</v>
      </c>
      <c r="D220" s="55" t="s">
        <v>414</v>
      </c>
      <c r="E220" s="54" t="s">
        <v>299</v>
      </c>
      <c r="F220" s="54" t="s">
        <v>299</v>
      </c>
      <c r="G220" s="54" t="s">
        <v>299</v>
      </c>
      <c r="H220" s="54" t="s">
        <v>299</v>
      </c>
      <c r="I220" s="54" t="s">
        <v>299</v>
      </c>
      <c r="J220" s="54" t="s">
        <v>299</v>
      </c>
      <c r="K220" s="54" t="s">
        <v>299</v>
      </c>
      <c r="L220" s="54" t="s">
        <v>299</v>
      </c>
      <c r="M220" s="54" t="s">
        <v>299</v>
      </c>
      <c r="N220" s="54" t="s">
        <v>299</v>
      </c>
      <c r="O220" s="54" t="s">
        <v>299</v>
      </c>
      <c r="P220" s="54" t="s">
        <v>299</v>
      </c>
      <c r="Q220" s="54" t="e">
        <f t="shared" si="12"/>
        <v>#VALUE!</v>
      </c>
      <c r="R220" s="54" t="e">
        <f t="shared" si="13"/>
        <v>#VALUE!</v>
      </c>
      <c r="S220" s="54" t="e">
        <f t="shared" si="14"/>
        <v>#VALUE!</v>
      </c>
    </row>
    <row r="221" spans="1:20" hidden="1">
      <c r="A221" s="54" t="s">
        <v>827</v>
      </c>
      <c r="B221" s="55" t="s">
        <v>826</v>
      </c>
      <c r="C221" s="54" t="s">
        <v>413</v>
      </c>
      <c r="D221" s="55" t="s">
        <v>412</v>
      </c>
      <c r="E221" s="54" t="s">
        <v>299</v>
      </c>
      <c r="F221" s="54" t="s">
        <v>299</v>
      </c>
      <c r="G221" s="54" t="s">
        <v>299</v>
      </c>
      <c r="H221" s="54" t="s">
        <v>299</v>
      </c>
      <c r="I221" s="54" t="s">
        <v>299</v>
      </c>
      <c r="J221" s="54" t="s">
        <v>299</v>
      </c>
      <c r="K221" s="54" t="s">
        <v>299</v>
      </c>
      <c r="L221" s="54" t="s">
        <v>299</v>
      </c>
      <c r="M221" s="54" t="s">
        <v>299</v>
      </c>
      <c r="N221" s="54" t="s">
        <v>299</v>
      </c>
      <c r="O221" s="54" t="s">
        <v>299</v>
      </c>
      <c r="P221" s="54" t="s">
        <v>299</v>
      </c>
      <c r="Q221" s="54" t="e">
        <f t="shared" si="12"/>
        <v>#VALUE!</v>
      </c>
      <c r="R221" s="54" t="e">
        <f t="shared" si="13"/>
        <v>#VALUE!</v>
      </c>
      <c r="S221" s="54" t="e">
        <f t="shared" si="14"/>
        <v>#VALUE!</v>
      </c>
    </row>
    <row r="222" spans="1:20" hidden="1">
      <c r="A222" s="54" t="s">
        <v>827</v>
      </c>
      <c r="B222" s="55" t="s">
        <v>826</v>
      </c>
      <c r="C222" s="54" t="s">
        <v>411</v>
      </c>
      <c r="D222" s="55" t="s">
        <v>410</v>
      </c>
      <c r="E222" s="54" t="s">
        <v>299</v>
      </c>
      <c r="F222" s="54" t="s">
        <v>299</v>
      </c>
      <c r="G222" s="54" t="s">
        <v>299</v>
      </c>
      <c r="H222" s="54" t="s">
        <v>299</v>
      </c>
      <c r="I222" s="54" t="s">
        <v>299</v>
      </c>
      <c r="J222" s="54" t="s">
        <v>299</v>
      </c>
      <c r="K222" s="54" t="s">
        <v>299</v>
      </c>
      <c r="L222" s="54" t="s">
        <v>299</v>
      </c>
      <c r="M222" s="54" t="s">
        <v>299</v>
      </c>
      <c r="N222" s="54" t="s">
        <v>299</v>
      </c>
      <c r="O222" s="54" t="s">
        <v>299</v>
      </c>
      <c r="P222" s="54" t="s">
        <v>299</v>
      </c>
      <c r="Q222" s="54" t="e">
        <f t="shared" si="12"/>
        <v>#VALUE!</v>
      </c>
      <c r="R222" s="54" t="e">
        <f t="shared" si="13"/>
        <v>#VALUE!</v>
      </c>
      <c r="S222" s="54" t="e">
        <f t="shared" si="14"/>
        <v>#VALUE!</v>
      </c>
    </row>
    <row r="223" spans="1:20" hidden="1">
      <c r="A223" s="54" t="s">
        <v>827</v>
      </c>
      <c r="B223" s="55" t="s">
        <v>826</v>
      </c>
      <c r="C223" s="54" t="s">
        <v>409</v>
      </c>
      <c r="D223" s="55" t="s">
        <v>408</v>
      </c>
      <c r="E223" s="54" t="s">
        <v>299</v>
      </c>
      <c r="F223" s="54" t="s">
        <v>299</v>
      </c>
      <c r="G223" s="54" t="s">
        <v>299</v>
      </c>
      <c r="H223" s="54" t="s">
        <v>299</v>
      </c>
      <c r="I223" s="54" t="s">
        <v>299</v>
      </c>
      <c r="J223" s="54" t="s">
        <v>299</v>
      </c>
      <c r="K223" s="54" t="s">
        <v>299</v>
      </c>
      <c r="L223" s="54" t="s">
        <v>299</v>
      </c>
      <c r="M223" s="54" t="s">
        <v>299</v>
      </c>
      <c r="N223" s="54" t="s">
        <v>299</v>
      </c>
      <c r="O223" s="54" t="s">
        <v>299</v>
      </c>
      <c r="P223" s="54" t="s">
        <v>299</v>
      </c>
      <c r="Q223" s="54" t="e">
        <f t="shared" si="12"/>
        <v>#VALUE!</v>
      </c>
      <c r="R223" s="54" t="e">
        <f t="shared" si="13"/>
        <v>#VALUE!</v>
      </c>
      <c r="S223" s="54" t="e">
        <f t="shared" si="14"/>
        <v>#VALUE!</v>
      </c>
    </row>
    <row r="224" spans="1:20" hidden="1">
      <c r="A224" s="54" t="s">
        <v>827</v>
      </c>
      <c r="B224" s="55" t="s">
        <v>826</v>
      </c>
      <c r="C224" s="54" t="s">
        <v>407</v>
      </c>
      <c r="D224" s="55" t="s">
        <v>406</v>
      </c>
      <c r="E224" s="54" t="s">
        <v>299</v>
      </c>
      <c r="F224" s="54" t="s">
        <v>299</v>
      </c>
      <c r="G224" s="54" t="s">
        <v>299</v>
      </c>
      <c r="H224" s="54" t="s">
        <v>299</v>
      </c>
      <c r="I224" s="54" t="s">
        <v>299</v>
      </c>
      <c r="J224" s="54" t="s">
        <v>299</v>
      </c>
      <c r="K224" s="54" t="s">
        <v>299</v>
      </c>
      <c r="L224" s="54" t="s">
        <v>299</v>
      </c>
      <c r="M224" s="54" t="s">
        <v>299</v>
      </c>
      <c r="N224" s="54" t="s">
        <v>299</v>
      </c>
      <c r="O224" s="54" t="s">
        <v>299</v>
      </c>
      <c r="P224" s="54" t="s">
        <v>299</v>
      </c>
      <c r="Q224" s="54" t="e">
        <f t="shared" si="12"/>
        <v>#VALUE!</v>
      </c>
      <c r="R224" s="54" t="e">
        <f t="shared" si="13"/>
        <v>#VALUE!</v>
      </c>
      <c r="S224" s="54" t="e">
        <f t="shared" si="14"/>
        <v>#VALUE!</v>
      </c>
    </row>
    <row r="225" spans="1:19" hidden="1">
      <c r="A225" s="54" t="s">
        <v>827</v>
      </c>
      <c r="B225" s="55" t="s">
        <v>826</v>
      </c>
      <c r="C225" s="54" t="s">
        <v>405</v>
      </c>
      <c r="D225" s="55" t="s">
        <v>404</v>
      </c>
      <c r="E225" s="54" t="s">
        <v>299</v>
      </c>
      <c r="F225" s="54" t="s">
        <v>299</v>
      </c>
      <c r="G225" s="54" t="s">
        <v>299</v>
      </c>
      <c r="H225" s="54" t="s">
        <v>299</v>
      </c>
      <c r="I225" s="54" t="s">
        <v>299</v>
      </c>
      <c r="J225" s="54" t="s">
        <v>299</v>
      </c>
      <c r="K225" s="54" t="s">
        <v>299</v>
      </c>
      <c r="L225" s="54" t="s">
        <v>299</v>
      </c>
      <c r="M225" s="54" t="s">
        <v>299</v>
      </c>
      <c r="N225" s="54" t="s">
        <v>299</v>
      </c>
      <c r="O225" s="54" t="s">
        <v>299</v>
      </c>
      <c r="P225" s="54" t="s">
        <v>299</v>
      </c>
      <c r="Q225" s="54" t="e">
        <f t="shared" si="12"/>
        <v>#VALUE!</v>
      </c>
      <c r="R225" s="54" t="e">
        <f t="shared" si="13"/>
        <v>#VALUE!</v>
      </c>
      <c r="S225" s="54" t="e">
        <f t="shared" si="14"/>
        <v>#VALUE!</v>
      </c>
    </row>
    <row r="226" spans="1:19" hidden="1">
      <c r="A226" s="54" t="s">
        <v>827</v>
      </c>
      <c r="B226" s="55" t="s">
        <v>826</v>
      </c>
      <c r="C226" s="54" t="s">
        <v>403</v>
      </c>
      <c r="D226" s="55" t="s">
        <v>402</v>
      </c>
      <c r="E226" s="54" t="s">
        <v>299</v>
      </c>
      <c r="F226" s="54" t="s">
        <v>299</v>
      </c>
      <c r="G226" s="54" t="s">
        <v>299</v>
      </c>
      <c r="H226" s="54" t="s">
        <v>299</v>
      </c>
      <c r="I226" s="54" t="s">
        <v>299</v>
      </c>
      <c r="J226" s="54" t="s">
        <v>299</v>
      </c>
      <c r="K226" s="54" t="s">
        <v>299</v>
      </c>
      <c r="L226" s="54" t="s">
        <v>299</v>
      </c>
      <c r="M226" s="54" t="s">
        <v>299</v>
      </c>
      <c r="N226" s="54" t="s">
        <v>299</v>
      </c>
      <c r="O226" s="54" t="s">
        <v>299</v>
      </c>
      <c r="P226" s="54" t="s">
        <v>299</v>
      </c>
      <c r="Q226" s="54" t="e">
        <f t="shared" si="12"/>
        <v>#VALUE!</v>
      </c>
      <c r="R226" s="54" t="e">
        <f t="shared" si="13"/>
        <v>#VALUE!</v>
      </c>
      <c r="S226" s="54" t="e">
        <f t="shared" si="14"/>
        <v>#VALUE!</v>
      </c>
    </row>
    <row r="227" spans="1:19" hidden="1">
      <c r="A227" s="54" t="s">
        <v>827</v>
      </c>
      <c r="B227" s="55" t="s">
        <v>826</v>
      </c>
      <c r="C227" s="54" t="s">
        <v>401</v>
      </c>
      <c r="D227" s="55" t="s">
        <v>400</v>
      </c>
      <c r="E227" s="54" t="s">
        <v>299</v>
      </c>
      <c r="F227" s="54" t="s">
        <v>299</v>
      </c>
      <c r="G227" s="54" t="s">
        <v>299</v>
      </c>
      <c r="H227" s="54" t="s">
        <v>299</v>
      </c>
      <c r="I227" s="54" t="s">
        <v>299</v>
      </c>
      <c r="J227" s="54" t="s">
        <v>299</v>
      </c>
      <c r="K227" s="54" t="s">
        <v>299</v>
      </c>
      <c r="L227" s="54" t="s">
        <v>299</v>
      </c>
      <c r="M227" s="54" t="s">
        <v>299</v>
      </c>
      <c r="N227" s="54" t="s">
        <v>299</v>
      </c>
      <c r="O227" s="54" t="s">
        <v>299</v>
      </c>
      <c r="P227" s="54" t="s">
        <v>299</v>
      </c>
      <c r="Q227" s="54" t="e">
        <f t="shared" si="12"/>
        <v>#VALUE!</v>
      </c>
      <c r="R227" s="54" t="e">
        <f t="shared" si="13"/>
        <v>#VALUE!</v>
      </c>
      <c r="S227" s="54" t="e">
        <f t="shared" si="14"/>
        <v>#VALUE!</v>
      </c>
    </row>
    <row r="228" spans="1:19" hidden="1">
      <c r="A228" s="54" t="s">
        <v>827</v>
      </c>
      <c r="B228" s="55" t="s">
        <v>826</v>
      </c>
      <c r="C228" s="54" t="s">
        <v>399</v>
      </c>
      <c r="D228" s="55" t="s">
        <v>398</v>
      </c>
      <c r="E228" s="54" t="s">
        <v>299</v>
      </c>
      <c r="F228" s="54" t="s">
        <v>299</v>
      </c>
      <c r="G228" s="54" t="s">
        <v>299</v>
      </c>
      <c r="H228" s="54" t="s">
        <v>299</v>
      </c>
      <c r="I228" s="54" t="s">
        <v>299</v>
      </c>
      <c r="J228" s="54" t="s">
        <v>299</v>
      </c>
      <c r="K228" s="54" t="s">
        <v>299</v>
      </c>
      <c r="L228" s="54" t="s">
        <v>299</v>
      </c>
      <c r="M228" s="54" t="s">
        <v>299</v>
      </c>
      <c r="N228" s="54" t="s">
        <v>299</v>
      </c>
      <c r="O228" s="54" t="s">
        <v>299</v>
      </c>
      <c r="P228" s="54" t="s">
        <v>299</v>
      </c>
      <c r="Q228" s="54" t="e">
        <f t="shared" si="12"/>
        <v>#VALUE!</v>
      </c>
      <c r="R228" s="54" t="e">
        <f t="shared" si="13"/>
        <v>#VALUE!</v>
      </c>
      <c r="S228" s="54" t="e">
        <f t="shared" si="14"/>
        <v>#VALUE!</v>
      </c>
    </row>
    <row r="229" spans="1:19" hidden="1">
      <c r="A229" s="54" t="s">
        <v>827</v>
      </c>
      <c r="B229" s="55" t="s">
        <v>826</v>
      </c>
      <c r="C229" s="54" t="s">
        <v>397</v>
      </c>
      <c r="D229" s="55" t="s">
        <v>396</v>
      </c>
      <c r="E229" s="54" t="s">
        <v>299</v>
      </c>
      <c r="F229" s="54" t="s">
        <v>299</v>
      </c>
      <c r="G229" s="54" t="s">
        <v>299</v>
      </c>
      <c r="H229" s="54" t="s">
        <v>299</v>
      </c>
      <c r="I229" s="54" t="s">
        <v>299</v>
      </c>
      <c r="J229" s="54" t="s">
        <v>299</v>
      </c>
      <c r="K229" s="54" t="s">
        <v>299</v>
      </c>
      <c r="L229" s="54" t="s">
        <v>299</v>
      </c>
      <c r="M229" s="54" t="s">
        <v>299</v>
      </c>
      <c r="N229" s="54" t="s">
        <v>299</v>
      </c>
      <c r="O229" s="54" t="s">
        <v>299</v>
      </c>
      <c r="P229" s="54" t="s">
        <v>299</v>
      </c>
      <c r="Q229" s="54" t="e">
        <f t="shared" si="12"/>
        <v>#VALUE!</v>
      </c>
      <c r="R229" s="54" t="e">
        <f t="shared" si="13"/>
        <v>#VALUE!</v>
      </c>
      <c r="S229" s="54" t="e">
        <f t="shared" si="14"/>
        <v>#VALUE!</v>
      </c>
    </row>
    <row r="230" spans="1:19" hidden="1">
      <c r="A230" s="54" t="s">
        <v>827</v>
      </c>
      <c r="B230" s="55" t="s">
        <v>826</v>
      </c>
      <c r="C230" s="54" t="s">
        <v>395</v>
      </c>
      <c r="D230" s="55" t="s">
        <v>394</v>
      </c>
      <c r="E230" s="54" t="s">
        <v>299</v>
      </c>
      <c r="F230" s="54" t="s">
        <v>299</v>
      </c>
      <c r="G230" s="54" t="s">
        <v>299</v>
      </c>
      <c r="H230" s="54" t="s">
        <v>299</v>
      </c>
      <c r="I230" s="54" t="s">
        <v>299</v>
      </c>
      <c r="J230" s="54" t="s">
        <v>299</v>
      </c>
      <c r="K230" s="54" t="s">
        <v>299</v>
      </c>
      <c r="L230" s="54" t="s">
        <v>299</v>
      </c>
      <c r="M230" s="54" t="s">
        <v>299</v>
      </c>
      <c r="N230" s="54" t="s">
        <v>299</v>
      </c>
      <c r="O230" s="54" t="s">
        <v>299</v>
      </c>
      <c r="P230" s="54" t="s">
        <v>299</v>
      </c>
      <c r="Q230" s="54" t="e">
        <f t="shared" si="12"/>
        <v>#VALUE!</v>
      </c>
      <c r="R230" s="54" t="e">
        <f t="shared" si="13"/>
        <v>#VALUE!</v>
      </c>
      <c r="S230" s="54" t="e">
        <f t="shared" si="14"/>
        <v>#VALUE!</v>
      </c>
    </row>
    <row r="231" spans="1:19" hidden="1">
      <c r="A231" s="54" t="s">
        <v>827</v>
      </c>
      <c r="B231" s="55" t="s">
        <v>826</v>
      </c>
      <c r="C231" s="54" t="s">
        <v>393</v>
      </c>
      <c r="D231" s="55" t="s">
        <v>392</v>
      </c>
      <c r="E231" s="54" t="s">
        <v>299</v>
      </c>
      <c r="F231" s="54" t="s">
        <v>299</v>
      </c>
      <c r="G231" s="54" t="s">
        <v>299</v>
      </c>
      <c r="H231" s="54" t="s">
        <v>299</v>
      </c>
      <c r="I231" s="54" t="s">
        <v>299</v>
      </c>
      <c r="J231" s="54" t="s">
        <v>299</v>
      </c>
      <c r="K231" s="54" t="s">
        <v>299</v>
      </c>
      <c r="L231" s="54" t="s">
        <v>299</v>
      </c>
      <c r="M231" s="54" t="s">
        <v>299</v>
      </c>
      <c r="N231" s="54" t="s">
        <v>299</v>
      </c>
      <c r="O231" s="54" t="s">
        <v>299</v>
      </c>
      <c r="P231" s="54" t="s">
        <v>299</v>
      </c>
      <c r="Q231" s="54" t="e">
        <f t="shared" si="12"/>
        <v>#VALUE!</v>
      </c>
      <c r="R231" s="54" t="e">
        <f t="shared" si="13"/>
        <v>#VALUE!</v>
      </c>
      <c r="S231" s="54" t="e">
        <f t="shared" si="14"/>
        <v>#VALUE!</v>
      </c>
    </row>
    <row r="232" spans="1:19" hidden="1">
      <c r="A232" s="54" t="s">
        <v>827</v>
      </c>
      <c r="B232" s="55" t="s">
        <v>826</v>
      </c>
      <c r="C232" s="54" t="s">
        <v>391</v>
      </c>
      <c r="D232" s="55" t="s">
        <v>390</v>
      </c>
      <c r="E232" s="54" t="s">
        <v>299</v>
      </c>
      <c r="F232" s="54" t="s">
        <v>299</v>
      </c>
      <c r="G232" s="54" t="s">
        <v>299</v>
      </c>
      <c r="H232" s="54" t="s">
        <v>299</v>
      </c>
      <c r="I232" s="54" t="s">
        <v>299</v>
      </c>
      <c r="J232" s="54" t="s">
        <v>299</v>
      </c>
      <c r="K232" s="54" t="s">
        <v>299</v>
      </c>
      <c r="L232" s="54" t="s">
        <v>299</v>
      </c>
      <c r="M232" s="54" t="s">
        <v>299</v>
      </c>
      <c r="N232" s="54" t="s">
        <v>299</v>
      </c>
      <c r="O232" s="54" t="s">
        <v>299</v>
      </c>
      <c r="P232" s="54" t="s">
        <v>299</v>
      </c>
      <c r="Q232" s="54" t="e">
        <f t="shared" si="12"/>
        <v>#VALUE!</v>
      </c>
      <c r="R232" s="54" t="e">
        <f t="shared" si="13"/>
        <v>#VALUE!</v>
      </c>
      <c r="S232" s="54" t="e">
        <f t="shared" si="14"/>
        <v>#VALUE!</v>
      </c>
    </row>
    <row r="233" spans="1:19" hidden="1">
      <c r="A233" s="54" t="s">
        <v>827</v>
      </c>
      <c r="B233" s="55" t="s">
        <v>826</v>
      </c>
      <c r="C233" s="54" t="s">
        <v>389</v>
      </c>
      <c r="D233" s="55" t="s">
        <v>388</v>
      </c>
      <c r="E233" s="54" t="s">
        <v>299</v>
      </c>
      <c r="F233" s="54" t="s">
        <v>299</v>
      </c>
      <c r="G233" s="54" t="s">
        <v>299</v>
      </c>
      <c r="H233" s="54" t="s">
        <v>299</v>
      </c>
      <c r="I233" s="54" t="s">
        <v>299</v>
      </c>
      <c r="J233" s="54" t="s">
        <v>299</v>
      </c>
      <c r="K233" s="54" t="s">
        <v>299</v>
      </c>
      <c r="L233" s="54" t="s">
        <v>299</v>
      </c>
      <c r="M233" s="54" t="s">
        <v>299</v>
      </c>
      <c r="N233" s="54" t="s">
        <v>299</v>
      </c>
      <c r="O233" s="54" t="s">
        <v>299</v>
      </c>
      <c r="P233" s="54" t="s">
        <v>299</v>
      </c>
      <c r="Q233" s="54" t="e">
        <f t="shared" si="12"/>
        <v>#VALUE!</v>
      </c>
      <c r="R233" s="54" t="e">
        <f t="shared" si="13"/>
        <v>#VALUE!</v>
      </c>
      <c r="S233" s="54" t="e">
        <f t="shared" si="14"/>
        <v>#VALUE!</v>
      </c>
    </row>
    <row r="234" spans="1:19" hidden="1">
      <c r="A234" s="54" t="s">
        <v>827</v>
      </c>
      <c r="B234" s="55" t="s">
        <v>826</v>
      </c>
      <c r="C234" s="54" t="s">
        <v>387</v>
      </c>
      <c r="D234" s="55" t="s">
        <v>386</v>
      </c>
      <c r="E234" s="54" t="s">
        <v>299</v>
      </c>
      <c r="F234" s="54" t="s">
        <v>299</v>
      </c>
      <c r="G234" s="54" t="s">
        <v>299</v>
      </c>
      <c r="H234" s="54" t="s">
        <v>299</v>
      </c>
      <c r="I234" s="54" t="s">
        <v>299</v>
      </c>
      <c r="J234" s="54" t="s">
        <v>299</v>
      </c>
      <c r="K234" s="54" t="s">
        <v>299</v>
      </c>
      <c r="L234" s="54" t="s">
        <v>299</v>
      </c>
      <c r="M234" s="54" t="s">
        <v>299</v>
      </c>
      <c r="N234" s="54" t="s">
        <v>299</v>
      </c>
      <c r="O234" s="54" t="s">
        <v>299</v>
      </c>
      <c r="P234" s="54" t="s">
        <v>299</v>
      </c>
      <c r="Q234" s="54" t="e">
        <f t="shared" si="12"/>
        <v>#VALUE!</v>
      </c>
      <c r="R234" s="54" t="e">
        <f t="shared" si="13"/>
        <v>#VALUE!</v>
      </c>
      <c r="S234" s="54" t="e">
        <f t="shared" si="14"/>
        <v>#VALUE!</v>
      </c>
    </row>
    <row r="235" spans="1:19" hidden="1">
      <c r="A235" s="54" t="s">
        <v>827</v>
      </c>
      <c r="B235" s="55" t="s">
        <v>826</v>
      </c>
      <c r="C235" s="54" t="s">
        <v>385</v>
      </c>
      <c r="D235" s="55" t="s">
        <v>384</v>
      </c>
      <c r="E235" s="54" t="s">
        <v>299</v>
      </c>
      <c r="F235" s="54" t="s">
        <v>299</v>
      </c>
      <c r="G235" s="54" t="s">
        <v>299</v>
      </c>
      <c r="H235" s="54" t="s">
        <v>299</v>
      </c>
      <c r="I235" s="54" t="s">
        <v>299</v>
      </c>
      <c r="J235" s="54" t="s">
        <v>299</v>
      </c>
      <c r="K235" s="54" t="s">
        <v>299</v>
      </c>
      <c r="L235" s="54" t="s">
        <v>299</v>
      </c>
      <c r="M235" s="54" t="s">
        <v>299</v>
      </c>
      <c r="N235" s="54" t="s">
        <v>299</v>
      </c>
      <c r="O235" s="54" t="s">
        <v>299</v>
      </c>
      <c r="P235" s="54" t="s">
        <v>299</v>
      </c>
      <c r="Q235" s="54" t="e">
        <f t="shared" si="12"/>
        <v>#VALUE!</v>
      </c>
      <c r="R235" s="54" t="e">
        <f t="shared" si="13"/>
        <v>#VALUE!</v>
      </c>
      <c r="S235" s="54" t="e">
        <f t="shared" si="14"/>
        <v>#VALUE!</v>
      </c>
    </row>
    <row r="236" spans="1:19" hidden="1">
      <c r="A236" s="54" t="s">
        <v>827</v>
      </c>
      <c r="B236" s="55" t="s">
        <v>826</v>
      </c>
      <c r="C236" s="54" t="s">
        <v>383</v>
      </c>
      <c r="D236" s="55" t="s">
        <v>382</v>
      </c>
      <c r="E236" s="54" t="s">
        <v>299</v>
      </c>
      <c r="F236" s="54" t="s">
        <v>299</v>
      </c>
      <c r="G236" s="54" t="s">
        <v>299</v>
      </c>
      <c r="H236" s="54" t="s">
        <v>299</v>
      </c>
      <c r="I236" s="54" t="s">
        <v>299</v>
      </c>
      <c r="J236" s="54" t="s">
        <v>299</v>
      </c>
      <c r="K236" s="54" t="s">
        <v>299</v>
      </c>
      <c r="L236" s="54" t="s">
        <v>299</v>
      </c>
      <c r="M236" s="54" t="s">
        <v>299</v>
      </c>
      <c r="N236" s="54" t="s">
        <v>299</v>
      </c>
      <c r="O236" s="54" t="s">
        <v>299</v>
      </c>
      <c r="P236" s="54" t="s">
        <v>299</v>
      </c>
      <c r="Q236" s="54" t="e">
        <f t="shared" si="12"/>
        <v>#VALUE!</v>
      </c>
      <c r="R236" s="54" t="e">
        <f t="shared" si="13"/>
        <v>#VALUE!</v>
      </c>
      <c r="S236" s="54" t="e">
        <f t="shared" si="14"/>
        <v>#VALUE!</v>
      </c>
    </row>
    <row r="237" spans="1:19" hidden="1">
      <c r="A237" s="54" t="s">
        <v>827</v>
      </c>
      <c r="B237" s="55" t="s">
        <v>826</v>
      </c>
      <c r="C237" s="54" t="s">
        <v>381</v>
      </c>
      <c r="D237" s="55" t="s">
        <v>380</v>
      </c>
      <c r="E237" s="54" t="s">
        <v>299</v>
      </c>
      <c r="F237" s="54" t="s">
        <v>299</v>
      </c>
      <c r="G237" s="54" t="s">
        <v>299</v>
      </c>
      <c r="H237" s="54" t="s">
        <v>299</v>
      </c>
      <c r="I237" s="54" t="s">
        <v>299</v>
      </c>
      <c r="J237" s="54" t="s">
        <v>299</v>
      </c>
      <c r="K237" s="54" t="s">
        <v>299</v>
      </c>
      <c r="L237" s="54" t="s">
        <v>299</v>
      </c>
      <c r="M237" s="54" t="s">
        <v>299</v>
      </c>
      <c r="N237" s="54" t="s">
        <v>299</v>
      </c>
      <c r="O237" s="54" t="s">
        <v>299</v>
      </c>
      <c r="P237" s="54" t="s">
        <v>299</v>
      </c>
      <c r="Q237" s="54" t="e">
        <f t="shared" si="12"/>
        <v>#VALUE!</v>
      </c>
      <c r="R237" s="54" t="e">
        <f t="shared" si="13"/>
        <v>#VALUE!</v>
      </c>
      <c r="S237" s="54" t="e">
        <f t="shared" si="14"/>
        <v>#VALUE!</v>
      </c>
    </row>
    <row r="238" spans="1:19" hidden="1">
      <c r="A238" s="54" t="s">
        <v>827</v>
      </c>
      <c r="B238" s="55" t="s">
        <v>826</v>
      </c>
      <c r="C238" s="54" t="s">
        <v>379</v>
      </c>
      <c r="D238" s="55" t="s">
        <v>378</v>
      </c>
      <c r="E238" s="54" t="s">
        <v>299</v>
      </c>
      <c r="F238" s="54" t="s">
        <v>299</v>
      </c>
      <c r="G238" s="54" t="s">
        <v>299</v>
      </c>
      <c r="H238" s="54" t="s">
        <v>299</v>
      </c>
      <c r="I238" s="54" t="s">
        <v>299</v>
      </c>
      <c r="J238" s="54" t="s">
        <v>299</v>
      </c>
      <c r="K238" s="54" t="s">
        <v>299</v>
      </c>
      <c r="L238" s="54" t="s">
        <v>299</v>
      </c>
      <c r="M238" s="54" t="s">
        <v>299</v>
      </c>
      <c r="N238" s="54" t="s">
        <v>299</v>
      </c>
      <c r="O238" s="54" t="s">
        <v>299</v>
      </c>
      <c r="P238" s="54" t="s">
        <v>299</v>
      </c>
      <c r="Q238" s="54" t="e">
        <f t="shared" si="12"/>
        <v>#VALUE!</v>
      </c>
      <c r="R238" s="54" t="e">
        <f t="shared" si="13"/>
        <v>#VALUE!</v>
      </c>
      <c r="S238" s="54" t="e">
        <f t="shared" si="14"/>
        <v>#VALUE!</v>
      </c>
    </row>
    <row r="239" spans="1:19" hidden="1">
      <c r="A239" s="54" t="s">
        <v>827</v>
      </c>
      <c r="B239" s="55" t="s">
        <v>826</v>
      </c>
      <c r="C239" s="54" t="s">
        <v>377</v>
      </c>
      <c r="D239" s="55" t="s">
        <v>376</v>
      </c>
      <c r="E239" s="54" t="s">
        <v>299</v>
      </c>
      <c r="F239" s="54" t="s">
        <v>299</v>
      </c>
      <c r="G239" s="54" t="s">
        <v>299</v>
      </c>
      <c r="H239" s="54" t="s">
        <v>299</v>
      </c>
      <c r="I239" s="54" t="s">
        <v>299</v>
      </c>
      <c r="J239" s="54" t="s">
        <v>299</v>
      </c>
      <c r="K239" s="54" t="s">
        <v>299</v>
      </c>
      <c r="L239" s="54" t="s">
        <v>299</v>
      </c>
      <c r="M239" s="54" t="s">
        <v>299</v>
      </c>
      <c r="N239" s="54" t="s">
        <v>299</v>
      </c>
      <c r="O239" s="54" t="s">
        <v>299</v>
      </c>
      <c r="P239" s="54" t="s">
        <v>299</v>
      </c>
      <c r="Q239" s="54" t="e">
        <f t="shared" si="12"/>
        <v>#VALUE!</v>
      </c>
      <c r="R239" s="54" t="e">
        <f t="shared" si="13"/>
        <v>#VALUE!</v>
      </c>
      <c r="S239" s="54" t="e">
        <f t="shared" si="14"/>
        <v>#VALUE!</v>
      </c>
    </row>
    <row r="240" spans="1:19" hidden="1">
      <c r="A240" s="54" t="s">
        <v>827</v>
      </c>
      <c r="B240" s="55" t="s">
        <v>826</v>
      </c>
      <c r="C240" s="54" t="s">
        <v>375</v>
      </c>
      <c r="D240" s="55" t="s">
        <v>374</v>
      </c>
      <c r="E240" s="54" t="s">
        <v>299</v>
      </c>
      <c r="F240" s="54" t="s">
        <v>299</v>
      </c>
      <c r="G240" s="54" t="s">
        <v>299</v>
      </c>
      <c r="H240" s="54" t="s">
        <v>299</v>
      </c>
      <c r="I240" s="54" t="s">
        <v>299</v>
      </c>
      <c r="J240" s="54" t="s">
        <v>299</v>
      </c>
      <c r="K240" s="54" t="s">
        <v>299</v>
      </c>
      <c r="L240" s="54" t="s">
        <v>299</v>
      </c>
      <c r="M240" s="54" t="s">
        <v>299</v>
      </c>
      <c r="N240" s="54" t="s">
        <v>299</v>
      </c>
      <c r="O240" s="54" t="s">
        <v>299</v>
      </c>
      <c r="P240" s="54" t="s">
        <v>299</v>
      </c>
      <c r="Q240" s="54" t="e">
        <f t="shared" si="12"/>
        <v>#VALUE!</v>
      </c>
      <c r="R240" s="54" t="e">
        <f t="shared" si="13"/>
        <v>#VALUE!</v>
      </c>
      <c r="S240" s="54" t="e">
        <f t="shared" si="14"/>
        <v>#VALUE!</v>
      </c>
    </row>
    <row r="241" spans="1:19" hidden="1">
      <c r="A241" s="54" t="s">
        <v>827</v>
      </c>
      <c r="B241" s="55" t="s">
        <v>826</v>
      </c>
      <c r="C241" s="54" t="s">
        <v>373</v>
      </c>
      <c r="D241" s="55" t="s">
        <v>372</v>
      </c>
      <c r="E241" s="54" t="s">
        <v>299</v>
      </c>
      <c r="F241" s="54" t="s">
        <v>299</v>
      </c>
      <c r="G241" s="54" t="s">
        <v>299</v>
      </c>
      <c r="H241" s="54" t="s">
        <v>299</v>
      </c>
      <c r="I241" s="54" t="s">
        <v>299</v>
      </c>
      <c r="J241" s="54" t="s">
        <v>299</v>
      </c>
      <c r="K241" s="54" t="s">
        <v>299</v>
      </c>
      <c r="L241" s="54" t="s">
        <v>299</v>
      </c>
      <c r="M241" s="54" t="s">
        <v>299</v>
      </c>
      <c r="N241" s="54" t="s">
        <v>299</v>
      </c>
      <c r="O241" s="54" t="s">
        <v>299</v>
      </c>
      <c r="P241" s="54" t="s">
        <v>299</v>
      </c>
      <c r="Q241" s="54" t="e">
        <f t="shared" si="12"/>
        <v>#VALUE!</v>
      </c>
      <c r="R241" s="54" t="e">
        <f t="shared" si="13"/>
        <v>#VALUE!</v>
      </c>
      <c r="S241" s="54" t="e">
        <f t="shared" si="14"/>
        <v>#VALUE!</v>
      </c>
    </row>
    <row r="242" spans="1:19" hidden="1">
      <c r="A242" s="54" t="s">
        <v>827</v>
      </c>
      <c r="B242" s="55" t="s">
        <v>826</v>
      </c>
      <c r="C242" s="54" t="s">
        <v>371</v>
      </c>
      <c r="D242" s="55" t="s">
        <v>370</v>
      </c>
      <c r="E242" s="54" t="s">
        <v>299</v>
      </c>
      <c r="F242" s="54" t="s">
        <v>299</v>
      </c>
      <c r="G242" s="54" t="s">
        <v>299</v>
      </c>
      <c r="H242" s="54" t="s">
        <v>299</v>
      </c>
      <c r="I242" s="54" t="s">
        <v>299</v>
      </c>
      <c r="J242" s="54" t="s">
        <v>299</v>
      </c>
      <c r="K242" s="54" t="s">
        <v>299</v>
      </c>
      <c r="L242" s="54" t="s">
        <v>299</v>
      </c>
      <c r="M242" s="54" t="s">
        <v>299</v>
      </c>
      <c r="N242" s="54" t="s">
        <v>299</v>
      </c>
      <c r="O242" s="54" t="s">
        <v>299</v>
      </c>
      <c r="P242" s="54" t="s">
        <v>299</v>
      </c>
      <c r="Q242" s="54" t="e">
        <f t="shared" si="12"/>
        <v>#VALUE!</v>
      </c>
      <c r="R242" s="54" t="e">
        <f t="shared" si="13"/>
        <v>#VALUE!</v>
      </c>
      <c r="S242" s="54" t="e">
        <f t="shared" si="14"/>
        <v>#VALUE!</v>
      </c>
    </row>
    <row r="243" spans="1:19" hidden="1">
      <c r="A243" s="54" t="s">
        <v>827</v>
      </c>
      <c r="B243" s="55" t="s">
        <v>826</v>
      </c>
      <c r="C243" s="54" t="s">
        <v>369</v>
      </c>
      <c r="D243" s="55" t="s">
        <v>368</v>
      </c>
      <c r="E243" s="54" t="s">
        <v>299</v>
      </c>
      <c r="F243" s="54" t="s">
        <v>299</v>
      </c>
      <c r="G243" s="54" t="s">
        <v>299</v>
      </c>
      <c r="H243" s="54" t="s">
        <v>299</v>
      </c>
      <c r="I243" s="54" t="s">
        <v>299</v>
      </c>
      <c r="J243" s="54" t="s">
        <v>299</v>
      </c>
      <c r="K243" s="54" t="s">
        <v>299</v>
      </c>
      <c r="L243" s="54" t="s">
        <v>299</v>
      </c>
      <c r="M243" s="54" t="s">
        <v>299</v>
      </c>
      <c r="N243" s="54" t="s">
        <v>299</v>
      </c>
      <c r="O243" s="54" t="s">
        <v>299</v>
      </c>
      <c r="P243" s="54" t="s">
        <v>299</v>
      </c>
      <c r="Q243" s="54" t="e">
        <f t="shared" si="12"/>
        <v>#VALUE!</v>
      </c>
      <c r="R243" s="54" t="e">
        <f t="shared" si="13"/>
        <v>#VALUE!</v>
      </c>
      <c r="S243" s="54" t="e">
        <f t="shared" si="14"/>
        <v>#VALUE!</v>
      </c>
    </row>
    <row r="244" spans="1:19" hidden="1">
      <c r="A244" s="54" t="s">
        <v>827</v>
      </c>
      <c r="B244" s="55" t="s">
        <v>826</v>
      </c>
      <c r="C244" s="54" t="s">
        <v>367</v>
      </c>
      <c r="D244" s="55" t="s">
        <v>366</v>
      </c>
      <c r="E244" s="54" t="s">
        <v>299</v>
      </c>
      <c r="F244" s="54" t="s">
        <v>299</v>
      </c>
      <c r="G244" s="54" t="s">
        <v>299</v>
      </c>
      <c r="H244" s="54" t="s">
        <v>299</v>
      </c>
      <c r="I244" s="54" t="s">
        <v>299</v>
      </c>
      <c r="J244" s="54" t="s">
        <v>299</v>
      </c>
      <c r="K244" s="54" t="s">
        <v>299</v>
      </c>
      <c r="L244" s="54" t="s">
        <v>299</v>
      </c>
      <c r="M244" s="54" t="s">
        <v>299</v>
      </c>
      <c r="N244" s="54" t="s">
        <v>299</v>
      </c>
      <c r="O244" s="54" t="s">
        <v>299</v>
      </c>
      <c r="P244" s="54" t="s">
        <v>299</v>
      </c>
      <c r="Q244" s="54" t="e">
        <f t="shared" si="12"/>
        <v>#VALUE!</v>
      </c>
      <c r="R244" s="54" t="e">
        <f t="shared" si="13"/>
        <v>#VALUE!</v>
      </c>
      <c r="S244" s="54" t="e">
        <f t="shared" si="14"/>
        <v>#VALUE!</v>
      </c>
    </row>
    <row r="245" spans="1:19" hidden="1">
      <c r="A245" s="54" t="s">
        <v>827</v>
      </c>
      <c r="B245" s="55" t="s">
        <v>826</v>
      </c>
      <c r="C245" s="54" t="s">
        <v>365</v>
      </c>
      <c r="D245" s="55" t="s">
        <v>364</v>
      </c>
      <c r="E245" s="54" t="s">
        <v>299</v>
      </c>
      <c r="F245" s="54" t="s">
        <v>299</v>
      </c>
      <c r="G245" s="54" t="s">
        <v>299</v>
      </c>
      <c r="H245" s="54" t="s">
        <v>299</v>
      </c>
      <c r="I245" s="54" t="s">
        <v>299</v>
      </c>
      <c r="J245" s="54" t="s">
        <v>299</v>
      </c>
      <c r="K245" s="54" t="s">
        <v>299</v>
      </c>
      <c r="L245" s="54" t="s">
        <v>299</v>
      </c>
      <c r="M245" s="54" t="s">
        <v>299</v>
      </c>
      <c r="N245" s="54" t="s">
        <v>299</v>
      </c>
      <c r="O245" s="54" t="s">
        <v>299</v>
      </c>
      <c r="P245" s="54" t="s">
        <v>299</v>
      </c>
      <c r="Q245" s="54" t="e">
        <f t="shared" si="12"/>
        <v>#VALUE!</v>
      </c>
      <c r="R245" s="54" t="e">
        <f t="shared" si="13"/>
        <v>#VALUE!</v>
      </c>
      <c r="S245" s="54" t="e">
        <f t="shared" si="14"/>
        <v>#VALUE!</v>
      </c>
    </row>
    <row r="246" spans="1:19" hidden="1">
      <c r="A246" s="54" t="s">
        <v>827</v>
      </c>
      <c r="B246" s="55" t="s">
        <v>826</v>
      </c>
      <c r="C246" s="54" t="s">
        <v>363</v>
      </c>
      <c r="D246" s="55" t="s">
        <v>362</v>
      </c>
      <c r="E246" s="54" t="s">
        <v>299</v>
      </c>
      <c r="F246" s="54" t="s">
        <v>299</v>
      </c>
      <c r="G246" s="54" t="s">
        <v>299</v>
      </c>
      <c r="H246" s="54" t="s">
        <v>299</v>
      </c>
      <c r="I246" s="54" t="s">
        <v>299</v>
      </c>
      <c r="J246" s="54" t="s">
        <v>299</v>
      </c>
      <c r="K246" s="54" t="s">
        <v>299</v>
      </c>
      <c r="L246" s="54" t="s">
        <v>299</v>
      </c>
      <c r="M246" s="54" t="s">
        <v>299</v>
      </c>
      <c r="N246" s="54" t="s">
        <v>299</v>
      </c>
      <c r="O246" s="54" t="s">
        <v>299</v>
      </c>
      <c r="P246" s="54" t="s">
        <v>299</v>
      </c>
      <c r="Q246" s="54" t="e">
        <f t="shared" si="12"/>
        <v>#VALUE!</v>
      </c>
      <c r="R246" s="54" t="e">
        <f t="shared" si="13"/>
        <v>#VALUE!</v>
      </c>
      <c r="S246" s="54" t="e">
        <f t="shared" si="14"/>
        <v>#VALUE!</v>
      </c>
    </row>
    <row r="247" spans="1:19" hidden="1">
      <c r="A247" s="54" t="s">
        <v>827</v>
      </c>
      <c r="B247" s="55" t="s">
        <v>826</v>
      </c>
      <c r="C247" s="54" t="s">
        <v>361</v>
      </c>
      <c r="D247" s="55" t="s">
        <v>360</v>
      </c>
      <c r="E247" s="54" t="s">
        <v>299</v>
      </c>
      <c r="F247" s="54" t="s">
        <v>299</v>
      </c>
      <c r="G247" s="54" t="s">
        <v>299</v>
      </c>
      <c r="H247" s="54" t="s">
        <v>299</v>
      </c>
      <c r="I247" s="54" t="s">
        <v>299</v>
      </c>
      <c r="J247" s="54" t="s">
        <v>299</v>
      </c>
      <c r="K247" s="54" t="s">
        <v>299</v>
      </c>
      <c r="L247" s="54" t="s">
        <v>299</v>
      </c>
      <c r="M247" s="54" t="s">
        <v>299</v>
      </c>
      <c r="N247" s="54" t="s">
        <v>299</v>
      </c>
      <c r="O247" s="54" t="s">
        <v>299</v>
      </c>
      <c r="P247" s="54" t="s">
        <v>299</v>
      </c>
      <c r="Q247" s="54" t="e">
        <f t="shared" si="12"/>
        <v>#VALUE!</v>
      </c>
      <c r="R247" s="54" t="e">
        <f t="shared" si="13"/>
        <v>#VALUE!</v>
      </c>
      <c r="S247" s="54" t="e">
        <f t="shared" si="14"/>
        <v>#VALUE!</v>
      </c>
    </row>
    <row r="248" spans="1:19" hidden="1">
      <c r="A248" s="54" t="s">
        <v>827</v>
      </c>
      <c r="B248" s="55" t="s">
        <v>826</v>
      </c>
      <c r="C248" s="54" t="s">
        <v>359</v>
      </c>
      <c r="D248" s="55" t="s">
        <v>358</v>
      </c>
      <c r="E248" s="54" t="s">
        <v>299</v>
      </c>
      <c r="F248" s="54" t="s">
        <v>299</v>
      </c>
      <c r="G248" s="54" t="s">
        <v>299</v>
      </c>
      <c r="H248" s="54" t="s">
        <v>299</v>
      </c>
      <c r="I248" s="54" t="s">
        <v>299</v>
      </c>
      <c r="J248" s="54" t="s">
        <v>299</v>
      </c>
      <c r="K248" s="54" t="s">
        <v>299</v>
      </c>
      <c r="L248" s="54" t="s">
        <v>299</v>
      </c>
      <c r="M248" s="54" t="s">
        <v>299</v>
      </c>
      <c r="N248" s="54" t="s">
        <v>299</v>
      </c>
      <c r="O248" s="54" t="s">
        <v>299</v>
      </c>
      <c r="P248" s="54" t="s">
        <v>299</v>
      </c>
      <c r="Q248" s="54" t="e">
        <f t="shared" si="12"/>
        <v>#VALUE!</v>
      </c>
      <c r="R248" s="54" t="e">
        <f t="shared" si="13"/>
        <v>#VALUE!</v>
      </c>
      <c r="S248" s="54" t="e">
        <f t="shared" si="14"/>
        <v>#VALUE!</v>
      </c>
    </row>
    <row r="249" spans="1:19" hidden="1">
      <c r="A249" s="54" t="s">
        <v>827</v>
      </c>
      <c r="B249" s="55" t="s">
        <v>826</v>
      </c>
      <c r="C249" s="54" t="s">
        <v>357</v>
      </c>
      <c r="D249" s="55" t="s">
        <v>356</v>
      </c>
      <c r="E249" s="54" t="s">
        <v>299</v>
      </c>
      <c r="F249" s="54" t="s">
        <v>299</v>
      </c>
      <c r="G249" s="54" t="s">
        <v>299</v>
      </c>
      <c r="H249" s="54" t="s">
        <v>299</v>
      </c>
      <c r="I249" s="54" t="s">
        <v>299</v>
      </c>
      <c r="J249" s="54" t="s">
        <v>299</v>
      </c>
      <c r="K249" s="54" t="s">
        <v>299</v>
      </c>
      <c r="L249" s="54" t="s">
        <v>299</v>
      </c>
      <c r="M249" s="54" t="s">
        <v>299</v>
      </c>
      <c r="N249" s="54" t="s">
        <v>299</v>
      </c>
      <c r="O249" s="54" t="s">
        <v>299</v>
      </c>
      <c r="P249" s="54" t="s">
        <v>299</v>
      </c>
      <c r="Q249" s="54" t="e">
        <f t="shared" si="12"/>
        <v>#VALUE!</v>
      </c>
      <c r="R249" s="54" t="e">
        <f t="shared" si="13"/>
        <v>#VALUE!</v>
      </c>
      <c r="S249" s="54" t="e">
        <f t="shared" si="14"/>
        <v>#VALUE!</v>
      </c>
    </row>
    <row r="250" spans="1:19" hidden="1">
      <c r="A250" s="54" t="s">
        <v>827</v>
      </c>
      <c r="B250" s="55" t="s">
        <v>826</v>
      </c>
      <c r="C250" s="54" t="s">
        <v>355</v>
      </c>
      <c r="D250" s="55" t="s">
        <v>354</v>
      </c>
      <c r="E250" s="54" t="s">
        <v>299</v>
      </c>
      <c r="F250" s="54" t="s">
        <v>299</v>
      </c>
      <c r="G250" s="54" t="s">
        <v>299</v>
      </c>
      <c r="H250" s="54" t="s">
        <v>299</v>
      </c>
      <c r="I250" s="54" t="s">
        <v>299</v>
      </c>
      <c r="J250" s="54" t="s">
        <v>299</v>
      </c>
      <c r="K250" s="54" t="s">
        <v>299</v>
      </c>
      <c r="L250" s="54" t="s">
        <v>299</v>
      </c>
      <c r="M250" s="54" t="s">
        <v>299</v>
      </c>
      <c r="N250" s="54" t="s">
        <v>299</v>
      </c>
      <c r="O250" s="54" t="s">
        <v>299</v>
      </c>
      <c r="P250" s="54" t="s">
        <v>299</v>
      </c>
      <c r="Q250" s="54" t="e">
        <f t="shared" si="12"/>
        <v>#VALUE!</v>
      </c>
      <c r="R250" s="54" t="e">
        <f t="shared" si="13"/>
        <v>#VALUE!</v>
      </c>
      <c r="S250" s="54" t="e">
        <f t="shared" si="14"/>
        <v>#VALUE!</v>
      </c>
    </row>
    <row r="251" spans="1:19" hidden="1">
      <c r="A251" s="54" t="s">
        <v>827</v>
      </c>
      <c r="B251" s="55" t="s">
        <v>826</v>
      </c>
      <c r="C251" s="54" t="s">
        <v>353</v>
      </c>
      <c r="D251" s="55" t="s">
        <v>352</v>
      </c>
      <c r="E251" s="54" t="s">
        <v>299</v>
      </c>
      <c r="F251" s="54" t="s">
        <v>299</v>
      </c>
      <c r="G251" s="54" t="s">
        <v>299</v>
      </c>
      <c r="H251" s="54" t="s">
        <v>299</v>
      </c>
      <c r="I251" s="54" t="s">
        <v>299</v>
      </c>
      <c r="J251" s="54" t="s">
        <v>299</v>
      </c>
      <c r="K251" s="54" t="s">
        <v>299</v>
      </c>
      <c r="L251" s="54" t="s">
        <v>299</v>
      </c>
      <c r="M251" s="54" t="s">
        <v>299</v>
      </c>
      <c r="N251" s="54" t="s">
        <v>299</v>
      </c>
      <c r="O251" s="54" t="s">
        <v>299</v>
      </c>
      <c r="P251" s="54" t="s">
        <v>299</v>
      </c>
      <c r="Q251" s="54" t="e">
        <f t="shared" si="12"/>
        <v>#VALUE!</v>
      </c>
      <c r="R251" s="54" t="e">
        <f t="shared" si="13"/>
        <v>#VALUE!</v>
      </c>
      <c r="S251" s="54" t="e">
        <f t="shared" si="14"/>
        <v>#VALUE!</v>
      </c>
    </row>
    <row r="252" spans="1:19" hidden="1">
      <c r="A252" s="54" t="s">
        <v>827</v>
      </c>
      <c r="B252" s="55" t="s">
        <v>826</v>
      </c>
      <c r="C252" s="54" t="s">
        <v>351</v>
      </c>
      <c r="D252" s="55" t="s">
        <v>350</v>
      </c>
      <c r="E252" s="54" t="s">
        <v>299</v>
      </c>
      <c r="F252" s="54" t="s">
        <v>299</v>
      </c>
      <c r="G252" s="54" t="s">
        <v>299</v>
      </c>
      <c r="H252" s="54" t="s">
        <v>299</v>
      </c>
      <c r="I252" s="54" t="s">
        <v>299</v>
      </c>
      <c r="J252" s="54" t="s">
        <v>299</v>
      </c>
      <c r="K252" s="54" t="s">
        <v>299</v>
      </c>
      <c r="L252" s="54" t="s">
        <v>299</v>
      </c>
      <c r="M252" s="54" t="s">
        <v>299</v>
      </c>
      <c r="N252" s="54" t="s">
        <v>299</v>
      </c>
      <c r="O252" s="54" t="s">
        <v>299</v>
      </c>
      <c r="P252" s="54" t="s">
        <v>299</v>
      </c>
      <c r="Q252" s="54" t="e">
        <f t="shared" si="12"/>
        <v>#VALUE!</v>
      </c>
      <c r="R252" s="54" t="e">
        <f t="shared" si="13"/>
        <v>#VALUE!</v>
      </c>
      <c r="S252" s="54" t="e">
        <f t="shared" si="14"/>
        <v>#VALUE!</v>
      </c>
    </row>
    <row r="253" spans="1:19" hidden="1">
      <c r="A253" s="54" t="s">
        <v>827</v>
      </c>
      <c r="B253" s="55" t="s">
        <v>826</v>
      </c>
      <c r="C253" s="54" t="s">
        <v>349</v>
      </c>
      <c r="D253" s="55" t="s">
        <v>348</v>
      </c>
      <c r="E253" s="54" t="s">
        <v>299</v>
      </c>
      <c r="F253" s="54" t="s">
        <v>299</v>
      </c>
      <c r="G253" s="54" t="s">
        <v>299</v>
      </c>
      <c r="H253" s="54" t="s">
        <v>299</v>
      </c>
      <c r="I253" s="54" t="s">
        <v>299</v>
      </c>
      <c r="J253" s="54" t="s">
        <v>299</v>
      </c>
      <c r="K253" s="54" t="s">
        <v>299</v>
      </c>
      <c r="L253" s="54" t="s">
        <v>299</v>
      </c>
      <c r="M253" s="54" t="s">
        <v>299</v>
      </c>
      <c r="N253" s="54" t="s">
        <v>299</v>
      </c>
      <c r="O253" s="54" t="s">
        <v>299</v>
      </c>
      <c r="P253" s="54" t="s">
        <v>299</v>
      </c>
      <c r="Q253" s="54" t="e">
        <f t="shared" si="12"/>
        <v>#VALUE!</v>
      </c>
      <c r="R253" s="54" t="e">
        <f t="shared" si="13"/>
        <v>#VALUE!</v>
      </c>
      <c r="S253" s="54" t="e">
        <f t="shared" si="14"/>
        <v>#VALUE!</v>
      </c>
    </row>
    <row r="254" spans="1:19" hidden="1">
      <c r="A254" s="54" t="s">
        <v>827</v>
      </c>
      <c r="B254" s="55" t="s">
        <v>826</v>
      </c>
      <c r="C254" s="54" t="s">
        <v>347</v>
      </c>
      <c r="D254" s="55" t="s">
        <v>346</v>
      </c>
      <c r="E254" s="54" t="s">
        <v>299</v>
      </c>
      <c r="F254" s="54" t="s">
        <v>299</v>
      </c>
      <c r="G254" s="54" t="s">
        <v>299</v>
      </c>
      <c r="H254" s="54" t="s">
        <v>299</v>
      </c>
      <c r="I254" s="54" t="s">
        <v>299</v>
      </c>
      <c r="J254" s="54" t="s">
        <v>299</v>
      </c>
      <c r="K254" s="54" t="s">
        <v>299</v>
      </c>
      <c r="L254" s="54" t="s">
        <v>299</v>
      </c>
      <c r="M254" s="54" t="s">
        <v>299</v>
      </c>
      <c r="N254" s="54" t="s">
        <v>299</v>
      </c>
      <c r="O254" s="54" t="s">
        <v>299</v>
      </c>
      <c r="P254" s="54" t="s">
        <v>299</v>
      </c>
      <c r="Q254" s="54" t="e">
        <f t="shared" si="12"/>
        <v>#VALUE!</v>
      </c>
      <c r="R254" s="54" t="e">
        <f t="shared" si="13"/>
        <v>#VALUE!</v>
      </c>
      <c r="S254" s="54" t="e">
        <f t="shared" si="14"/>
        <v>#VALUE!</v>
      </c>
    </row>
    <row r="255" spans="1:19" hidden="1">
      <c r="A255" s="54" t="s">
        <v>827</v>
      </c>
      <c r="B255" s="55" t="s">
        <v>826</v>
      </c>
      <c r="C255" s="54" t="s">
        <v>345</v>
      </c>
      <c r="D255" s="55" t="s">
        <v>344</v>
      </c>
      <c r="E255" s="54" t="s">
        <v>299</v>
      </c>
      <c r="F255" s="54" t="s">
        <v>299</v>
      </c>
      <c r="G255" s="54" t="s">
        <v>299</v>
      </c>
      <c r="H255" s="54" t="s">
        <v>299</v>
      </c>
      <c r="I255" s="54" t="s">
        <v>299</v>
      </c>
      <c r="J255" s="54" t="s">
        <v>299</v>
      </c>
      <c r="K255" s="54" t="s">
        <v>299</v>
      </c>
      <c r="L255" s="54" t="s">
        <v>299</v>
      </c>
      <c r="M255" s="54" t="s">
        <v>299</v>
      </c>
      <c r="N255" s="54" t="s">
        <v>299</v>
      </c>
      <c r="O255" s="54" t="s">
        <v>299</v>
      </c>
      <c r="P255" s="54" t="s">
        <v>299</v>
      </c>
      <c r="Q255" s="54" t="e">
        <f t="shared" si="12"/>
        <v>#VALUE!</v>
      </c>
      <c r="R255" s="54" t="e">
        <f t="shared" si="13"/>
        <v>#VALUE!</v>
      </c>
      <c r="S255" s="54" t="e">
        <f t="shared" si="14"/>
        <v>#VALUE!</v>
      </c>
    </row>
    <row r="256" spans="1:19" hidden="1">
      <c r="A256" s="54" t="s">
        <v>827</v>
      </c>
      <c r="B256" s="55" t="s">
        <v>826</v>
      </c>
      <c r="C256" s="54" t="s">
        <v>343</v>
      </c>
      <c r="D256" s="55" t="s">
        <v>342</v>
      </c>
      <c r="E256" s="54" t="s">
        <v>299</v>
      </c>
      <c r="F256" s="54" t="s">
        <v>299</v>
      </c>
      <c r="G256" s="54" t="s">
        <v>299</v>
      </c>
      <c r="H256" s="54" t="s">
        <v>299</v>
      </c>
      <c r="I256" s="54" t="s">
        <v>299</v>
      </c>
      <c r="J256" s="54" t="s">
        <v>299</v>
      </c>
      <c r="K256" s="54" t="s">
        <v>299</v>
      </c>
      <c r="L256" s="54" t="s">
        <v>299</v>
      </c>
      <c r="M256" s="54" t="s">
        <v>299</v>
      </c>
      <c r="N256" s="54" t="s">
        <v>299</v>
      </c>
      <c r="O256" s="54" t="s">
        <v>299</v>
      </c>
      <c r="P256" s="54" t="s">
        <v>299</v>
      </c>
      <c r="Q256" s="54" t="e">
        <f t="shared" si="12"/>
        <v>#VALUE!</v>
      </c>
      <c r="R256" s="54" t="e">
        <f t="shared" si="13"/>
        <v>#VALUE!</v>
      </c>
      <c r="S256" s="54" t="e">
        <f t="shared" si="14"/>
        <v>#VALUE!</v>
      </c>
    </row>
    <row r="257" spans="1:19" hidden="1">
      <c r="A257" s="54" t="s">
        <v>827</v>
      </c>
      <c r="B257" s="55" t="s">
        <v>826</v>
      </c>
      <c r="C257" s="54" t="s">
        <v>341</v>
      </c>
      <c r="D257" s="55" t="s">
        <v>340</v>
      </c>
      <c r="E257" s="54" t="s">
        <v>299</v>
      </c>
      <c r="F257" s="54" t="s">
        <v>299</v>
      </c>
      <c r="G257" s="54" t="s">
        <v>299</v>
      </c>
      <c r="H257" s="54" t="s">
        <v>299</v>
      </c>
      <c r="I257" s="54" t="s">
        <v>299</v>
      </c>
      <c r="J257" s="54" t="s">
        <v>299</v>
      </c>
      <c r="K257" s="54" t="s">
        <v>299</v>
      </c>
      <c r="L257" s="54" t="s">
        <v>299</v>
      </c>
      <c r="M257" s="54" t="s">
        <v>299</v>
      </c>
      <c r="N257" s="54" t="s">
        <v>299</v>
      </c>
      <c r="O257" s="54" t="s">
        <v>299</v>
      </c>
      <c r="P257" s="54" t="s">
        <v>299</v>
      </c>
      <c r="Q257" s="54" t="e">
        <f t="shared" si="12"/>
        <v>#VALUE!</v>
      </c>
      <c r="R257" s="54" t="e">
        <f t="shared" si="13"/>
        <v>#VALUE!</v>
      </c>
      <c r="S257" s="54" t="e">
        <f t="shared" si="14"/>
        <v>#VALUE!</v>
      </c>
    </row>
    <row r="258" spans="1:19" hidden="1">
      <c r="A258" s="54" t="s">
        <v>827</v>
      </c>
      <c r="B258" s="55" t="s">
        <v>826</v>
      </c>
      <c r="C258" s="54" t="s">
        <v>339</v>
      </c>
      <c r="D258" s="55" t="s">
        <v>338</v>
      </c>
      <c r="E258" s="54" t="s">
        <v>299</v>
      </c>
      <c r="F258" s="54" t="s">
        <v>299</v>
      </c>
      <c r="G258" s="54" t="s">
        <v>299</v>
      </c>
      <c r="H258" s="54" t="s">
        <v>299</v>
      </c>
      <c r="I258" s="54" t="s">
        <v>299</v>
      </c>
      <c r="J258" s="54" t="s">
        <v>299</v>
      </c>
      <c r="K258" s="54" t="s">
        <v>299</v>
      </c>
      <c r="L258" s="54" t="s">
        <v>299</v>
      </c>
      <c r="M258" s="54" t="s">
        <v>299</v>
      </c>
      <c r="N258" s="54" t="s">
        <v>299</v>
      </c>
      <c r="O258" s="54" t="s">
        <v>299</v>
      </c>
      <c r="P258" s="54" t="s">
        <v>299</v>
      </c>
      <c r="Q258" s="54" t="e">
        <f t="shared" si="12"/>
        <v>#VALUE!</v>
      </c>
      <c r="R258" s="54" t="e">
        <f t="shared" si="13"/>
        <v>#VALUE!</v>
      </c>
      <c r="S258" s="54" t="e">
        <f t="shared" si="14"/>
        <v>#VALUE!</v>
      </c>
    </row>
    <row r="259" spans="1:19" hidden="1">
      <c r="A259" s="54" t="s">
        <v>827</v>
      </c>
      <c r="B259" s="55" t="s">
        <v>826</v>
      </c>
      <c r="C259" s="54" t="s">
        <v>337</v>
      </c>
      <c r="D259" s="55" t="s">
        <v>336</v>
      </c>
      <c r="E259" s="54" t="s">
        <v>299</v>
      </c>
      <c r="F259" s="54" t="s">
        <v>299</v>
      </c>
      <c r="G259" s="54" t="s">
        <v>299</v>
      </c>
      <c r="H259" s="54" t="s">
        <v>299</v>
      </c>
      <c r="I259" s="54" t="s">
        <v>299</v>
      </c>
      <c r="J259" s="54" t="s">
        <v>299</v>
      </c>
      <c r="K259" s="54" t="s">
        <v>299</v>
      </c>
      <c r="L259" s="54" t="s">
        <v>299</v>
      </c>
      <c r="M259" s="54" t="s">
        <v>299</v>
      </c>
      <c r="N259" s="54" t="s">
        <v>299</v>
      </c>
      <c r="O259" s="54" t="s">
        <v>299</v>
      </c>
      <c r="P259" s="54" t="s">
        <v>299</v>
      </c>
      <c r="Q259" s="54" t="e">
        <f t="shared" si="12"/>
        <v>#VALUE!</v>
      </c>
      <c r="R259" s="54" t="e">
        <f t="shared" si="13"/>
        <v>#VALUE!</v>
      </c>
      <c r="S259" s="54" t="e">
        <f t="shared" si="14"/>
        <v>#VALUE!</v>
      </c>
    </row>
    <row r="260" spans="1:19" hidden="1">
      <c r="A260" s="54" t="s">
        <v>827</v>
      </c>
      <c r="B260" s="55" t="s">
        <v>826</v>
      </c>
      <c r="C260" s="54" t="s">
        <v>335</v>
      </c>
      <c r="D260" s="55" t="s">
        <v>334</v>
      </c>
      <c r="E260" s="54" t="s">
        <v>299</v>
      </c>
      <c r="F260" s="54" t="s">
        <v>299</v>
      </c>
      <c r="G260" s="54" t="s">
        <v>299</v>
      </c>
      <c r="H260" s="54" t="s">
        <v>299</v>
      </c>
      <c r="I260" s="54" t="s">
        <v>299</v>
      </c>
      <c r="J260" s="54" t="s">
        <v>299</v>
      </c>
      <c r="K260" s="54" t="s">
        <v>299</v>
      </c>
      <c r="L260" s="54" t="s">
        <v>299</v>
      </c>
      <c r="M260" s="54" t="s">
        <v>299</v>
      </c>
      <c r="N260" s="54" t="s">
        <v>299</v>
      </c>
      <c r="O260" s="54" t="s">
        <v>299</v>
      </c>
      <c r="P260" s="54" t="s">
        <v>299</v>
      </c>
      <c r="Q260" s="54" t="e">
        <f t="shared" ref="Q260:Q323" si="15">N260/1000000</f>
        <v>#VALUE!</v>
      </c>
      <c r="R260" s="54" t="e">
        <f t="shared" ref="R260:R323" si="16">O260/1000000</f>
        <v>#VALUE!</v>
      </c>
      <c r="S260" s="54" t="e">
        <f t="shared" ref="S260:S323" si="17">P260/1000000</f>
        <v>#VALUE!</v>
      </c>
    </row>
    <row r="261" spans="1:19" hidden="1">
      <c r="A261" s="54" t="s">
        <v>827</v>
      </c>
      <c r="B261" s="55" t="s">
        <v>826</v>
      </c>
      <c r="C261" s="54" t="s">
        <v>333</v>
      </c>
      <c r="D261" s="55" t="s">
        <v>332</v>
      </c>
      <c r="E261" s="54" t="s">
        <v>299</v>
      </c>
      <c r="F261" s="54" t="s">
        <v>299</v>
      </c>
      <c r="G261" s="54" t="s">
        <v>299</v>
      </c>
      <c r="H261" s="54" t="s">
        <v>299</v>
      </c>
      <c r="I261" s="54" t="s">
        <v>299</v>
      </c>
      <c r="J261" s="54" t="s">
        <v>299</v>
      </c>
      <c r="K261" s="54" t="s">
        <v>299</v>
      </c>
      <c r="L261" s="54" t="s">
        <v>299</v>
      </c>
      <c r="M261" s="54" t="s">
        <v>299</v>
      </c>
      <c r="N261" s="54" t="s">
        <v>299</v>
      </c>
      <c r="O261" s="54" t="s">
        <v>299</v>
      </c>
      <c r="P261" s="54" t="s">
        <v>299</v>
      </c>
      <c r="Q261" s="54" t="e">
        <f t="shared" si="15"/>
        <v>#VALUE!</v>
      </c>
      <c r="R261" s="54" t="e">
        <f t="shared" si="16"/>
        <v>#VALUE!</v>
      </c>
      <c r="S261" s="54" t="e">
        <f t="shared" si="17"/>
        <v>#VALUE!</v>
      </c>
    </row>
    <row r="262" spans="1:19" hidden="1">
      <c r="A262" s="54" t="s">
        <v>827</v>
      </c>
      <c r="B262" s="55" t="s">
        <v>826</v>
      </c>
      <c r="C262" s="54" t="s">
        <v>331</v>
      </c>
      <c r="D262" s="55" t="s">
        <v>330</v>
      </c>
      <c r="E262" s="54" t="s">
        <v>299</v>
      </c>
      <c r="F262" s="54" t="s">
        <v>299</v>
      </c>
      <c r="G262" s="54" t="s">
        <v>299</v>
      </c>
      <c r="H262" s="54" t="s">
        <v>299</v>
      </c>
      <c r="I262" s="54" t="s">
        <v>299</v>
      </c>
      <c r="J262" s="54" t="s">
        <v>299</v>
      </c>
      <c r="K262" s="54" t="s">
        <v>299</v>
      </c>
      <c r="L262" s="54" t="s">
        <v>299</v>
      </c>
      <c r="M262" s="54" t="s">
        <v>299</v>
      </c>
      <c r="N262" s="54" t="s">
        <v>299</v>
      </c>
      <c r="O262" s="54" t="s">
        <v>299</v>
      </c>
      <c r="P262" s="54" t="s">
        <v>299</v>
      </c>
      <c r="Q262" s="54" t="e">
        <f t="shared" si="15"/>
        <v>#VALUE!</v>
      </c>
      <c r="R262" s="54" t="e">
        <f t="shared" si="16"/>
        <v>#VALUE!</v>
      </c>
      <c r="S262" s="54" t="e">
        <f t="shared" si="17"/>
        <v>#VALUE!</v>
      </c>
    </row>
    <row r="263" spans="1:19" hidden="1">
      <c r="A263" s="54" t="s">
        <v>827</v>
      </c>
      <c r="B263" s="55" t="s">
        <v>826</v>
      </c>
      <c r="C263" s="54" t="s">
        <v>329</v>
      </c>
      <c r="D263" s="55" t="s">
        <v>328</v>
      </c>
      <c r="E263" s="54" t="s">
        <v>299</v>
      </c>
      <c r="F263" s="54" t="s">
        <v>299</v>
      </c>
      <c r="G263" s="54" t="s">
        <v>299</v>
      </c>
      <c r="H263" s="54" t="s">
        <v>299</v>
      </c>
      <c r="I263" s="54" t="s">
        <v>299</v>
      </c>
      <c r="J263" s="54" t="s">
        <v>299</v>
      </c>
      <c r="K263" s="54" t="s">
        <v>299</v>
      </c>
      <c r="L263" s="54" t="s">
        <v>299</v>
      </c>
      <c r="M263" s="54" t="s">
        <v>299</v>
      </c>
      <c r="N263" s="54" t="s">
        <v>299</v>
      </c>
      <c r="O263" s="54" t="s">
        <v>299</v>
      </c>
      <c r="P263" s="54" t="s">
        <v>299</v>
      </c>
      <c r="Q263" s="54" t="e">
        <f t="shared" si="15"/>
        <v>#VALUE!</v>
      </c>
      <c r="R263" s="54" t="e">
        <f t="shared" si="16"/>
        <v>#VALUE!</v>
      </c>
      <c r="S263" s="54" t="e">
        <f t="shared" si="17"/>
        <v>#VALUE!</v>
      </c>
    </row>
    <row r="264" spans="1:19" hidden="1">
      <c r="A264" s="54" t="s">
        <v>827</v>
      </c>
      <c r="B264" s="55" t="s">
        <v>826</v>
      </c>
      <c r="C264" s="54" t="s">
        <v>327</v>
      </c>
      <c r="D264" s="55" t="s">
        <v>326</v>
      </c>
      <c r="E264" s="54" t="s">
        <v>299</v>
      </c>
      <c r="F264" s="54" t="s">
        <v>299</v>
      </c>
      <c r="G264" s="54" t="s">
        <v>299</v>
      </c>
      <c r="H264" s="54" t="s">
        <v>299</v>
      </c>
      <c r="I264" s="54" t="s">
        <v>299</v>
      </c>
      <c r="J264" s="54" t="s">
        <v>299</v>
      </c>
      <c r="K264" s="54" t="s">
        <v>299</v>
      </c>
      <c r="L264" s="54" t="s">
        <v>299</v>
      </c>
      <c r="M264" s="54" t="s">
        <v>299</v>
      </c>
      <c r="N264" s="54" t="s">
        <v>299</v>
      </c>
      <c r="O264" s="54" t="s">
        <v>299</v>
      </c>
      <c r="P264" s="54" t="s">
        <v>299</v>
      </c>
      <c r="Q264" s="54" t="e">
        <f t="shared" si="15"/>
        <v>#VALUE!</v>
      </c>
      <c r="R264" s="54" t="e">
        <f t="shared" si="16"/>
        <v>#VALUE!</v>
      </c>
      <c r="S264" s="54" t="e">
        <f t="shared" si="17"/>
        <v>#VALUE!</v>
      </c>
    </row>
    <row r="265" spans="1:19" hidden="1">
      <c r="A265" s="54" t="s">
        <v>827</v>
      </c>
      <c r="B265" s="55" t="s">
        <v>826</v>
      </c>
      <c r="C265" s="54" t="s">
        <v>325</v>
      </c>
      <c r="D265" s="55" t="s">
        <v>324</v>
      </c>
      <c r="E265" s="54" t="s">
        <v>299</v>
      </c>
      <c r="F265" s="54" t="s">
        <v>299</v>
      </c>
      <c r="G265" s="54" t="s">
        <v>299</v>
      </c>
      <c r="H265" s="54" t="s">
        <v>299</v>
      </c>
      <c r="I265" s="54" t="s">
        <v>299</v>
      </c>
      <c r="J265" s="54" t="s">
        <v>299</v>
      </c>
      <c r="K265" s="54" t="s">
        <v>299</v>
      </c>
      <c r="L265" s="54" t="s">
        <v>299</v>
      </c>
      <c r="M265" s="54" t="s">
        <v>299</v>
      </c>
      <c r="N265" s="54" t="s">
        <v>299</v>
      </c>
      <c r="O265" s="54" t="s">
        <v>299</v>
      </c>
      <c r="P265" s="54" t="s">
        <v>299</v>
      </c>
      <c r="Q265" s="54" t="e">
        <f t="shared" si="15"/>
        <v>#VALUE!</v>
      </c>
      <c r="R265" s="54" t="e">
        <f t="shared" si="16"/>
        <v>#VALUE!</v>
      </c>
      <c r="S265" s="54" t="e">
        <f t="shared" si="17"/>
        <v>#VALUE!</v>
      </c>
    </row>
    <row r="266" spans="1:19" hidden="1">
      <c r="A266" s="54" t="s">
        <v>827</v>
      </c>
      <c r="B266" s="55" t="s">
        <v>826</v>
      </c>
      <c r="C266" s="54" t="s">
        <v>323</v>
      </c>
      <c r="D266" s="55" t="s">
        <v>322</v>
      </c>
      <c r="E266" s="54" t="s">
        <v>299</v>
      </c>
      <c r="F266" s="54" t="s">
        <v>299</v>
      </c>
      <c r="G266" s="54" t="s">
        <v>299</v>
      </c>
      <c r="H266" s="54" t="s">
        <v>299</v>
      </c>
      <c r="I266" s="54" t="s">
        <v>299</v>
      </c>
      <c r="J266" s="54" t="s">
        <v>299</v>
      </c>
      <c r="K266" s="54" t="s">
        <v>299</v>
      </c>
      <c r="L266" s="54" t="s">
        <v>299</v>
      </c>
      <c r="M266" s="54" t="s">
        <v>299</v>
      </c>
      <c r="N266" s="54" t="s">
        <v>299</v>
      </c>
      <c r="O266" s="54" t="s">
        <v>299</v>
      </c>
      <c r="P266" s="54" t="s">
        <v>299</v>
      </c>
      <c r="Q266" s="54" t="e">
        <f t="shared" si="15"/>
        <v>#VALUE!</v>
      </c>
      <c r="R266" s="54" t="e">
        <f t="shared" si="16"/>
        <v>#VALUE!</v>
      </c>
      <c r="S266" s="54" t="e">
        <f t="shared" si="17"/>
        <v>#VALUE!</v>
      </c>
    </row>
    <row r="267" spans="1:19" hidden="1">
      <c r="A267" s="54" t="s">
        <v>827</v>
      </c>
      <c r="B267" s="55" t="s">
        <v>826</v>
      </c>
      <c r="C267" s="54" t="s">
        <v>319</v>
      </c>
      <c r="D267" s="55" t="s">
        <v>318</v>
      </c>
      <c r="E267" s="54" t="s">
        <v>299</v>
      </c>
      <c r="F267" s="54" t="s">
        <v>299</v>
      </c>
      <c r="G267" s="54" t="s">
        <v>299</v>
      </c>
      <c r="H267" s="54" t="s">
        <v>299</v>
      </c>
      <c r="I267" s="54" t="s">
        <v>299</v>
      </c>
      <c r="J267" s="54" t="s">
        <v>299</v>
      </c>
      <c r="K267" s="54" t="s">
        <v>299</v>
      </c>
      <c r="L267" s="54" t="s">
        <v>299</v>
      </c>
      <c r="M267" s="54" t="s">
        <v>299</v>
      </c>
      <c r="N267" s="54" t="s">
        <v>299</v>
      </c>
      <c r="O267" s="54" t="s">
        <v>299</v>
      </c>
      <c r="P267" s="54" t="s">
        <v>299</v>
      </c>
      <c r="Q267" s="54" t="e">
        <f t="shared" si="15"/>
        <v>#VALUE!</v>
      </c>
      <c r="R267" s="54" t="e">
        <f t="shared" si="16"/>
        <v>#VALUE!</v>
      </c>
      <c r="S267" s="54" t="e">
        <f t="shared" si="17"/>
        <v>#VALUE!</v>
      </c>
    </row>
    <row r="268" spans="1:19" hidden="1">
      <c r="A268" s="54" t="s">
        <v>321</v>
      </c>
      <c r="B268" s="55" t="s">
        <v>320</v>
      </c>
      <c r="C268" s="54" t="s">
        <v>825</v>
      </c>
      <c r="D268" s="55" t="s">
        <v>824</v>
      </c>
      <c r="E268" s="54" t="s">
        <v>299</v>
      </c>
      <c r="F268" s="54" t="s">
        <v>299</v>
      </c>
      <c r="G268" s="54">
        <v>850347275400</v>
      </c>
      <c r="H268" s="54">
        <v>1028794220100</v>
      </c>
      <c r="I268" s="54">
        <v>1138809791300</v>
      </c>
      <c r="J268" s="54">
        <v>1176469485800</v>
      </c>
      <c r="K268" s="54">
        <v>1222756495400</v>
      </c>
      <c r="L268" s="54">
        <v>1222916881100</v>
      </c>
      <c r="M268" s="54">
        <v>1285460326500</v>
      </c>
      <c r="N268" s="54">
        <v>1327690394700</v>
      </c>
      <c r="O268" s="54">
        <v>1469596303300</v>
      </c>
      <c r="P268" s="54">
        <v>1547289027600</v>
      </c>
      <c r="Q268" s="54">
        <f t="shared" si="15"/>
        <v>1327690.3947000001</v>
      </c>
      <c r="R268" s="54">
        <f t="shared" si="16"/>
        <v>1469596.3033</v>
      </c>
      <c r="S268" s="54">
        <f t="shared" si="17"/>
        <v>1547289.0275999999</v>
      </c>
    </row>
    <row r="269" spans="1:19" hidden="1">
      <c r="A269" s="54" t="s">
        <v>321</v>
      </c>
      <c r="B269" s="55" t="s">
        <v>320</v>
      </c>
      <c r="C269" s="54" t="s">
        <v>823</v>
      </c>
      <c r="D269" s="55" t="s">
        <v>822</v>
      </c>
      <c r="E269" s="54">
        <v>16228430000</v>
      </c>
      <c r="F269" s="54">
        <v>501199000000</v>
      </c>
      <c r="G269" s="54">
        <v>1300624000000</v>
      </c>
      <c r="H269" s="54">
        <v>1332811000000</v>
      </c>
      <c r="I269" s="54">
        <v>1350053000000</v>
      </c>
      <c r="J269" s="54">
        <v>1395305000000</v>
      </c>
      <c r="K269" s="54">
        <v>1434307000000</v>
      </c>
      <c r="L269" s="54">
        <v>1472479000000</v>
      </c>
      <c r="M269" s="54">
        <v>1550645000000</v>
      </c>
      <c r="N269" s="54">
        <v>1636731000000</v>
      </c>
      <c r="O269" s="54">
        <v>1691729000000</v>
      </c>
      <c r="P269" s="54">
        <v>1617540920000</v>
      </c>
      <c r="Q269" s="54">
        <f t="shared" si="15"/>
        <v>1636731</v>
      </c>
      <c r="R269" s="54">
        <f t="shared" si="16"/>
        <v>1691729</v>
      </c>
      <c r="S269" s="54">
        <f t="shared" si="17"/>
        <v>1617540.92</v>
      </c>
    </row>
    <row r="270" spans="1:19" hidden="1">
      <c r="A270" s="54" t="s">
        <v>321</v>
      </c>
      <c r="B270" s="55" t="s">
        <v>320</v>
      </c>
      <c r="C270" s="54" t="s">
        <v>821</v>
      </c>
      <c r="D270" s="55" t="s">
        <v>820</v>
      </c>
      <c r="E270" s="54">
        <v>555800002600</v>
      </c>
      <c r="F270" s="54">
        <v>4123514000000</v>
      </c>
      <c r="G270" s="54">
        <v>14588532000000</v>
      </c>
      <c r="H270" s="54">
        <v>16209598000000</v>
      </c>
      <c r="I270" s="54">
        <v>16647919000000</v>
      </c>
      <c r="J270" s="54">
        <v>17228598000000</v>
      </c>
      <c r="K270" s="54">
        <v>16712686000000</v>
      </c>
      <c r="L270" s="54">
        <v>17514635000000</v>
      </c>
      <c r="M270" s="54">
        <v>18876176000000</v>
      </c>
      <c r="N270" s="54">
        <v>20393524000000</v>
      </c>
      <c r="O270" s="54">
        <v>20501058000000</v>
      </c>
      <c r="P270" s="54">
        <v>18383800000000</v>
      </c>
      <c r="Q270" s="54">
        <f t="shared" si="15"/>
        <v>20393524</v>
      </c>
      <c r="R270" s="54">
        <f t="shared" si="16"/>
        <v>20501058</v>
      </c>
      <c r="S270" s="54">
        <f t="shared" si="17"/>
        <v>18383800</v>
      </c>
    </row>
    <row r="271" spans="1:19" hidden="1">
      <c r="A271" s="54" t="s">
        <v>321</v>
      </c>
      <c r="B271" s="55" t="s">
        <v>320</v>
      </c>
      <c r="C271" s="54" t="s">
        <v>819</v>
      </c>
      <c r="D271" s="55" t="s">
        <v>818</v>
      </c>
      <c r="E271" s="54" t="s">
        <v>299</v>
      </c>
      <c r="F271" s="54" t="s">
        <v>299</v>
      </c>
      <c r="G271" s="54">
        <v>570000000</v>
      </c>
      <c r="H271" s="54">
        <v>640000000</v>
      </c>
      <c r="I271" s="54">
        <v>638000000</v>
      </c>
      <c r="J271" s="54">
        <v>643000000</v>
      </c>
      <c r="K271" s="54">
        <v>673000000</v>
      </c>
      <c r="L271" s="54">
        <v>671000000</v>
      </c>
      <c r="M271" s="54">
        <v>612000000</v>
      </c>
      <c r="N271" s="54">
        <v>639000000</v>
      </c>
      <c r="O271" s="54">
        <v>648000000</v>
      </c>
      <c r="P271" s="54">
        <v>709000000</v>
      </c>
      <c r="Q271" s="54">
        <f t="shared" si="15"/>
        <v>639</v>
      </c>
      <c r="R271" s="54">
        <f t="shared" si="16"/>
        <v>648</v>
      </c>
      <c r="S271" s="54">
        <f t="shared" si="17"/>
        <v>709</v>
      </c>
    </row>
    <row r="272" spans="1:19" hidden="1">
      <c r="A272" s="54" t="s">
        <v>321</v>
      </c>
      <c r="B272" s="55" t="s">
        <v>320</v>
      </c>
      <c r="C272" s="54" t="s">
        <v>817</v>
      </c>
      <c r="D272" s="55" t="s">
        <v>816</v>
      </c>
      <c r="E272" s="54">
        <v>630395100</v>
      </c>
      <c r="F272" s="54">
        <v>1551090000</v>
      </c>
      <c r="G272" s="54">
        <v>2607220000</v>
      </c>
      <c r="H272" s="54">
        <v>2481850000</v>
      </c>
      <c r="I272" s="54">
        <v>2404540000</v>
      </c>
      <c r="J272" s="54">
        <v>2462690000</v>
      </c>
      <c r="K272" s="54">
        <v>2514510000</v>
      </c>
      <c r="L272" s="54">
        <v>2616860000</v>
      </c>
      <c r="M272" s="54">
        <v>2655760000</v>
      </c>
      <c r="N272" s="54">
        <v>2725270000</v>
      </c>
      <c r="O272" s="54">
        <v>2818420000</v>
      </c>
      <c r="P272" s="54">
        <v>2507800000</v>
      </c>
      <c r="Q272" s="54">
        <f t="shared" si="15"/>
        <v>2725.27</v>
      </c>
      <c r="R272" s="54">
        <f t="shared" si="16"/>
        <v>2818.42</v>
      </c>
      <c r="S272" s="54">
        <f t="shared" si="17"/>
        <v>2507.8000000000002</v>
      </c>
    </row>
    <row r="273" spans="1:19" hidden="1">
      <c r="A273" s="54" t="s">
        <v>321</v>
      </c>
      <c r="B273" s="55" t="s">
        <v>320</v>
      </c>
      <c r="C273" s="54" t="s">
        <v>815</v>
      </c>
      <c r="D273" s="55" t="s">
        <v>814</v>
      </c>
      <c r="E273" s="54">
        <v>335.96464769779999</v>
      </c>
      <c r="F273" s="54">
        <v>91666100000</v>
      </c>
      <c r="G273" s="54">
        <v>10500941840100</v>
      </c>
      <c r="H273" s="54">
        <v>12224949831600</v>
      </c>
      <c r="I273" s="54">
        <v>13195003553700</v>
      </c>
      <c r="J273" s="54">
        <v>14323859000000</v>
      </c>
      <c r="K273" s="54">
        <v>13950290849400</v>
      </c>
      <c r="L273" s="54">
        <v>16549565423600</v>
      </c>
      <c r="M273" s="54">
        <v>20262296106300</v>
      </c>
      <c r="N273" s="54">
        <v>25627742117300</v>
      </c>
      <c r="O273" s="54">
        <v>32621698000000</v>
      </c>
      <c r="P273" s="54">
        <v>33756422000000</v>
      </c>
      <c r="Q273" s="54">
        <f t="shared" si="15"/>
        <v>25627742.1173</v>
      </c>
      <c r="R273" s="54">
        <f t="shared" si="16"/>
        <v>32621698</v>
      </c>
      <c r="S273" s="54">
        <f t="shared" si="17"/>
        <v>33756422</v>
      </c>
    </row>
    <row r="274" spans="1:19" hidden="1">
      <c r="A274" s="54" t="s">
        <v>321</v>
      </c>
      <c r="B274" s="55" t="s">
        <v>320</v>
      </c>
      <c r="C274" s="54" t="s">
        <v>813</v>
      </c>
      <c r="D274" s="55" t="s">
        <v>812</v>
      </c>
      <c r="E274" s="54">
        <v>1240570000</v>
      </c>
      <c r="F274" s="54">
        <v>2231200000</v>
      </c>
      <c r="G274" s="54">
        <v>3071620000</v>
      </c>
      <c r="H274" s="54">
        <v>3239860000</v>
      </c>
      <c r="I274" s="54">
        <v>3189910000</v>
      </c>
      <c r="J274" s="54">
        <v>3374280000</v>
      </c>
      <c r="K274" s="54">
        <v>3609070000</v>
      </c>
      <c r="L274" s="54">
        <v>3878780000</v>
      </c>
      <c r="M274" s="54">
        <v>3963540000</v>
      </c>
      <c r="N274" s="54">
        <v>4336050000</v>
      </c>
      <c r="O274" s="54">
        <v>4556340000</v>
      </c>
      <c r="P274" s="54">
        <v>3699760000</v>
      </c>
      <c r="Q274" s="54">
        <f t="shared" si="15"/>
        <v>4336.05</v>
      </c>
      <c r="R274" s="54">
        <f t="shared" si="16"/>
        <v>4556.34</v>
      </c>
      <c r="S274" s="54">
        <f t="shared" si="17"/>
        <v>3699.76</v>
      </c>
    </row>
    <row r="275" spans="1:19" hidden="1">
      <c r="A275" s="54" t="s">
        <v>321</v>
      </c>
      <c r="B275" s="55" t="s">
        <v>320</v>
      </c>
      <c r="C275" s="54" t="s">
        <v>811</v>
      </c>
      <c r="D275" s="55" t="s">
        <v>810</v>
      </c>
      <c r="E275" s="54">
        <v>68921999360</v>
      </c>
      <c r="F275" s="54">
        <v>284203750000</v>
      </c>
      <c r="G275" s="54">
        <v>2179024103600</v>
      </c>
      <c r="H275" s="54">
        <v>2637913848200</v>
      </c>
      <c r="I275" s="54">
        <v>3348308488200</v>
      </c>
      <c r="J275" s="54">
        <v>4579086425400</v>
      </c>
      <c r="K275" s="54">
        <v>5954510895700</v>
      </c>
      <c r="L275" s="54">
        <v>8228159556500</v>
      </c>
      <c r="M275" s="54">
        <v>10660228494800</v>
      </c>
      <c r="N275" s="54">
        <v>14744810677300</v>
      </c>
      <c r="O275" s="54">
        <v>21802256302000</v>
      </c>
      <c r="P275" s="54">
        <v>27481439972800</v>
      </c>
      <c r="Q275" s="54">
        <f t="shared" si="15"/>
        <v>14744810.677300001</v>
      </c>
      <c r="R275" s="54">
        <f t="shared" si="16"/>
        <v>21802256.302000001</v>
      </c>
      <c r="S275" s="54">
        <f t="shared" si="17"/>
        <v>27481439.972800002</v>
      </c>
    </row>
    <row r="276" spans="1:19" hidden="1">
      <c r="A276" s="54" t="s">
        <v>321</v>
      </c>
      <c r="B276" s="55" t="s">
        <v>320</v>
      </c>
      <c r="C276" s="54" t="s">
        <v>809</v>
      </c>
      <c r="D276" s="55" t="s">
        <v>808</v>
      </c>
      <c r="E276" s="54">
        <v>50310000</v>
      </c>
      <c r="F276" s="54">
        <v>1031338300000</v>
      </c>
      <c r="G276" s="54">
        <v>3777945600000</v>
      </c>
      <c r="H276" s="54">
        <v>4266460500000</v>
      </c>
      <c r="I276" s="54">
        <v>4555638200000</v>
      </c>
      <c r="J276" s="54">
        <v>4828626300000</v>
      </c>
      <c r="K276" s="54">
        <v>5043633200000</v>
      </c>
      <c r="L276" s="54">
        <v>5067293500000</v>
      </c>
      <c r="M276" s="54">
        <v>5564493300000</v>
      </c>
      <c r="N276" s="54">
        <v>6017035200000</v>
      </c>
      <c r="O276" s="54">
        <v>6543321800000</v>
      </c>
      <c r="P276" s="54">
        <v>6181664100000</v>
      </c>
      <c r="Q276" s="54">
        <f t="shared" si="15"/>
        <v>6017035.2000000002</v>
      </c>
      <c r="R276" s="54">
        <f t="shared" si="16"/>
        <v>6543321.7999999998</v>
      </c>
      <c r="S276" s="54">
        <f t="shared" si="17"/>
        <v>6181664.0999999996</v>
      </c>
    </row>
    <row r="277" spans="1:19" hidden="1">
      <c r="A277" s="54" t="s">
        <v>321</v>
      </c>
      <c r="B277" s="55" t="s">
        <v>320</v>
      </c>
      <c r="C277" s="54" t="s">
        <v>807</v>
      </c>
      <c r="D277" s="55" t="s">
        <v>806</v>
      </c>
      <c r="E277" s="54">
        <v>1369147939.7781301</v>
      </c>
      <c r="F277" s="54">
        <v>3353480000</v>
      </c>
      <c r="G277" s="54">
        <v>4564000000</v>
      </c>
      <c r="H277" s="54">
        <v>4537000000</v>
      </c>
      <c r="I277" s="54">
        <v>4882851000</v>
      </c>
      <c r="J277" s="54">
        <v>4995620000</v>
      </c>
      <c r="K277" s="54">
        <v>5303600000</v>
      </c>
      <c r="L277" s="54">
        <v>5340710000</v>
      </c>
      <c r="M277" s="54">
        <v>5535450000</v>
      </c>
      <c r="N277" s="54">
        <v>5731917606.4027901</v>
      </c>
      <c r="O277" s="54" t="s">
        <v>299</v>
      </c>
      <c r="P277" s="54" t="s">
        <v>299</v>
      </c>
      <c r="Q277" s="54">
        <f t="shared" si="15"/>
        <v>5731.9176064027897</v>
      </c>
      <c r="R277" s="54" t="e">
        <f t="shared" si="16"/>
        <v>#VALUE!</v>
      </c>
      <c r="S277" s="54" t="e">
        <f t="shared" si="17"/>
        <v>#VALUE!</v>
      </c>
    </row>
    <row r="278" spans="1:19" hidden="1">
      <c r="A278" s="54" t="s">
        <v>321</v>
      </c>
      <c r="B278" s="55" t="s">
        <v>320</v>
      </c>
      <c r="C278" s="54" t="s">
        <v>805</v>
      </c>
      <c r="D278" s="55" t="s">
        <v>804</v>
      </c>
      <c r="E278" s="54">
        <v>404569000000</v>
      </c>
      <c r="F278" s="54">
        <v>661722000000</v>
      </c>
      <c r="G278" s="54">
        <v>1417898000000</v>
      </c>
      <c r="H278" s="54">
        <v>1499804000000</v>
      </c>
      <c r="I278" s="54">
        <v>1536454000000</v>
      </c>
      <c r="J278" s="54">
        <v>1598553000000</v>
      </c>
      <c r="K278" s="54">
        <v>1623207000000</v>
      </c>
      <c r="L278" s="54">
        <v>1657744000000</v>
      </c>
      <c r="M278" s="54">
        <v>1759314000000</v>
      </c>
      <c r="N278" s="54">
        <v>1842946000000</v>
      </c>
      <c r="O278" s="54">
        <v>1946228000000</v>
      </c>
      <c r="P278" s="54">
        <v>1980866000000</v>
      </c>
      <c r="Q278" s="54">
        <f t="shared" si="15"/>
        <v>1842946</v>
      </c>
      <c r="R278" s="54">
        <f t="shared" si="16"/>
        <v>1946228</v>
      </c>
      <c r="S278" s="54">
        <f t="shared" si="17"/>
        <v>1980866</v>
      </c>
    </row>
    <row r="279" spans="1:19" hidden="1">
      <c r="A279" s="54" t="s">
        <v>321</v>
      </c>
      <c r="B279" s="55" t="s">
        <v>320</v>
      </c>
      <c r="C279" s="54" t="s">
        <v>803</v>
      </c>
      <c r="D279" s="55" t="s">
        <v>802</v>
      </c>
      <c r="E279" s="54">
        <v>137548696000</v>
      </c>
      <c r="F279" s="54">
        <v>213606480000</v>
      </c>
      <c r="G279" s="54">
        <v>310128660000</v>
      </c>
      <c r="H279" s="54">
        <v>318653040000</v>
      </c>
      <c r="I279" s="54">
        <v>323910200000</v>
      </c>
      <c r="J279" s="54">
        <v>333146070000</v>
      </c>
      <c r="K279" s="54">
        <v>344269230000</v>
      </c>
      <c r="L279" s="54">
        <v>357607950000</v>
      </c>
      <c r="M279" s="54">
        <v>369361870000</v>
      </c>
      <c r="N279" s="54">
        <v>385423950000</v>
      </c>
      <c r="O279" s="54">
        <v>397518540000</v>
      </c>
      <c r="P279" s="54">
        <v>379320560000</v>
      </c>
      <c r="Q279" s="54">
        <f t="shared" si="15"/>
        <v>385423.95</v>
      </c>
      <c r="R279" s="54">
        <f t="shared" si="16"/>
        <v>397518.54</v>
      </c>
      <c r="S279" s="54">
        <f t="shared" si="17"/>
        <v>379320.56</v>
      </c>
    </row>
    <row r="280" spans="1:19" hidden="1">
      <c r="A280" s="54" t="s">
        <v>321</v>
      </c>
      <c r="B280" s="55" t="s">
        <v>320</v>
      </c>
      <c r="C280" s="54" t="s">
        <v>801</v>
      </c>
      <c r="D280" s="55" t="s">
        <v>800</v>
      </c>
      <c r="E280" s="54">
        <v>293200</v>
      </c>
      <c r="F280" s="54">
        <v>4718100000</v>
      </c>
      <c r="G280" s="54">
        <v>52082000000</v>
      </c>
      <c r="H280" s="54">
        <v>54743700000</v>
      </c>
      <c r="I280" s="54">
        <v>58182000000</v>
      </c>
      <c r="J280" s="54">
        <v>59014100000</v>
      </c>
      <c r="K280" s="54">
        <v>54380000000</v>
      </c>
      <c r="L280" s="54">
        <v>60425200000</v>
      </c>
      <c r="M280" s="54">
        <v>70337800000</v>
      </c>
      <c r="N280" s="54">
        <v>80092000000</v>
      </c>
      <c r="O280" s="54">
        <v>81896200000</v>
      </c>
      <c r="P280" s="54">
        <v>72432200000</v>
      </c>
      <c r="Q280" s="54">
        <f t="shared" si="15"/>
        <v>80092</v>
      </c>
      <c r="R280" s="54">
        <f t="shared" si="16"/>
        <v>81896.2</v>
      </c>
      <c r="S280" s="54">
        <f t="shared" si="17"/>
        <v>72432.2</v>
      </c>
    </row>
    <row r="281" spans="1:19" hidden="1">
      <c r="A281" s="54" t="s">
        <v>321</v>
      </c>
      <c r="B281" s="55" t="s">
        <v>320</v>
      </c>
      <c r="C281" s="54" t="s">
        <v>799</v>
      </c>
      <c r="D281" s="55" t="s">
        <v>798</v>
      </c>
      <c r="E281" s="54">
        <v>3166000000</v>
      </c>
      <c r="F281" s="54">
        <v>8076470000</v>
      </c>
      <c r="G281" s="54">
        <v>10070450000</v>
      </c>
      <c r="H281" s="54">
        <v>10720500000</v>
      </c>
      <c r="I281" s="54">
        <v>10494600000</v>
      </c>
      <c r="J281" s="54">
        <v>11142900000</v>
      </c>
      <c r="K281" s="54">
        <v>11890600000</v>
      </c>
      <c r="L281" s="54">
        <v>11992600000</v>
      </c>
      <c r="M281" s="54">
        <v>12359700000</v>
      </c>
      <c r="N281" s="54">
        <v>12837800000</v>
      </c>
      <c r="O281" s="54">
        <v>13164400000</v>
      </c>
      <c r="P281" s="54">
        <v>9907500000</v>
      </c>
      <c r="Q281" s="54">
        <f t="shared" si="15"/>
        <v>12837.8</v>
      </c>
      <c r="R281" s="54">
        <f t="shared" si="16"/>
        <v>13164.4</v>
      </c>
      <c r="S281" s="54">
        <f t="shared" si="17"/>
        <v>9907.5</v>
      </c>
    </row>
    <row r="282" spans="1:19" hidden="1">
      <c r="A282" s="54" t="s">
        <v>321</v>
      </c>
      <c r="B282" s="55" t="s">
        <v>320</v>
      </c>
      <c r="C282" s="54" t="s">
        <v>797</v>
      </c>
      <c r="D282" s="55" t="s">
        <v>796</v>
      </c>
      <c r="E282" s="54">
        <v>1590400000</v>
      </c>
      <c r="F282" s="54">
        <v>3407650000</v>
      </c>
      <c r="G282" s="54">
        <v>10820000000</v>
      </c>
      <c r="H282" s="54">
        <v>11561740000</v>
      </c>
      <c r="I282" s="54">
        <v>12234840000</v>
      </c>
      <c r="J282" s="54">
        <v>12553780000</v>
      </c>
      <c r="K282" s="54">
        <v>11675040000</v>
      </c>
      <c r="L282" s="54">
        <v>12120350000</v>
      </c>
      <c r="M282" s="54">
        <v>13338140000</v>
      </c>
      <c r="N282" s="54">
        <v>14213350000</v>
      </c>
      <c r="O282" s="54">
        <v>14533370000</v>
      </c>
      <c r="P282" s="54">
        <v>13058190000</v>
      </c>
      <c r="Q282" s="54">
        <f t="shared" si="15"/>
        <v>14213.35</v>
      </c>
      <c r="R282" s="54">
        <f t="shared" si="16"/>
        <v>14533.37</v>
      </c>
      <c r="S282" s="54">
        <f t="shared" si="17"/>
        <v>13058.19</v>
      </c>
    </row>
    <row r="283" spans="1:19" hidden="1">
      <c r="A283" s="54" t="s">
        <v>321</v>
      </c>
      <c r="B283" s="55" t="s">
        <v>320</v>
      </c>
      <c r="C283" s="54" t="s">
        <v>795</v>
      </c>
      <c r="D283" s="55" t="s">
        <v>794</v>
      </c>
      <c r="E283" s="54">
        <v>1039585474800</v>
      </c>
      <c r="F283" s="54">
        <v>2685034000000</v>
      </c>
      <c r="G283" s="54">
        <v>9158288000000</v>
      </c>
      <c r="H283" s="54">
        <v>10552040389300</v>
      </c>
      <c r="I283" s="54">
        <v>11989231718700</v>
      </c>
      <c r="J283" s="54">
        <v>13436744000000</v>
      </c>
      <c r="K283" s="54">
        <v>15158023000000</v>
      </c>
      <c r="L283" s="54">
        <v>17328639000000</v>
      </c>
      <c r="M283" s="54">
        <v>19758152000000</v>
      </c>
      <c r="N283" s="54">
        <v>22504793000000</v>
      </c>
      <c r="O283" s="54">
        <v>25424826000000</v>
      </c>
      <c r="P283" s="54">
        <v>27393324000000</v>
      </c>
      <c r="Q283" s="54">
        <f t="shared" si="15"/>
        <v>22504793</v>
      </c>
      <c r="R283" s="54">
        <f t="shared" si="16"/>
        <v>25424826</v>
      </c>
      <c r="S283" s="54">
        <f t="shared" si="17"/>
        <v>27393324</v>
      </c>
    </row>
    <row r="284" spans="1:19" hidden="1">
      <c r="A284" s="54" t="s">
        <v>321</v>
      </c>
      <c r="B284" s="55" t="s">
        <v>320</v>
      </c>
      <c r="C284" s="54" t="s">
        <v>793</v>
      </c>
      <c r="D284" s="55" t="s">
        <v>792</v>
      </c>
      <c r="E284" s="54">
        <v>4047000000</v>
      </c>
      <c r="F284" s="54">
        <v>6119000000</v>
      </c>
      <c r="G284" s="54">
        <v>9315000000</v>
      </c>
      <c r="H284" s="54">
        <v>9220000000</v>
      </c>
      <c r="I284" s="54">
        <v>9354000000</v>
      </c>
      <c r="J284" s="54">
        <v>9393000000</v>
      </c>
      <c r="K284" s="54">
        <v>9430000000</v>
      </c>
      <c r="L284" s="54">
        <v>9660000000</v>
      </c>
      <c r="M284" s="54">
        <v>9956000000</v>
      </c>
      <c r="N284" s="54">
        <v>10173000000</v>
      </c>
      <c r="O284" s="54">
        <v>10418000000</v>
      </c>
      <c r="P284" s="54">
        <v>8836000000</v>
      </c>
      <c r="Q284" s="54">
        <f t="shared" si="15"/>
        <v>10173</v>
      </c>
      <c r="R284" s="54">
        <f t="shared" si="16"/>
        <v>10418</v>
      </c>
      <c r="S284" s="54">
        <f t="shared" si="17"/>
        <v>8836</v>
      </c>
    </row>
    <row r="285" spans="1:19" hidden="1">
      <c r="A285" s="54" t="s">
        <v>321</v>
      </c>
      <c r="B285" s="55" t="s">
        <v>320</v>
      </c>
      <c r="C285" s="54" t="s">
        <v>791</v>
      </c>
      <c r="D285" s="55" t="s">
        <v>790</v>
      </c>
      <c r="E285" s="54">
        <v>433</v>
      </c>
      <c r="F285" s="54">
        <v>913380000</v>
      </c>
      <c r="G285" s="54">
        <v>30724500000</v>
      </c>
      <c r="H285" s="54">
        <v>54761670000</v>
      </c>
      <c r="I285" s="54">
        <v>67068850000.000008</v>
      </c>
      <c r="J285" s="54">
        <v>80579270000</v>
      </c>
      <c r="K285" s="54">
        <v>89909810000</v>
      </c>
      <c r="L285" s="54">
        <v>94949000000</v>
      </c>
      <c r="M285" s="54">
        <v>105748200000</v>
      </c>
      <c r="N285" s="54">
        <v>122319700000</v>
      </c>
      <c r="O285" s="54">
        <v>134732100000</v>
      </c>
      <c r="P285" s="54">
        <v>147006000000</v>
      </c>
      <c r="Q285" s="54">
        <f t="shared" si="15"/>
        <v>122319.7</v>
      </c>
      <c r="R285" s="54">
        <f t="shared" si="16"/>
        <v>134732.1</v>
      </c>
      <c r="S285" s="54">
        <f t="shared" si="17"/>
        <v>147006</v>
      </c>
    </row>
    <row r="286" spans="1:19" hidden="1">
      <c r="A286" s="54" t="s">
        <v>321</v>
      </c>
      <c r="B286" s="55" t="s">
        <v>320</v>
      </c>
      <c r="C286" s="54" t="s">
        <v>789</v>
      </c>
      <c r="D286" s="55" t="s">
        <v>788</v>
      </c>
      <c r="E286" s="54">
        <v>170096820000</v>
      </c>
      <c r="F286" s="54">
        <v>256376400000</v>
      </c>
      <c r="G286" s="54">
        <v>375967800000</v>
      </c>
      <c r="H286" s="54">
        <v>386174700000</v>
      </c>
      <c r="I286" s="54">
        <v>392880000000</v>
      </c>
      <c r="J286" s="54">
        <v>403003300000</v>
      </c>
      <c r="K286" s="54">
        <v>416701400000</v>
      </c>
      <c r="L286" s="54">
        <v>430085300000</v>
      </c>
      <c r="M286" s="54">
        <v>445050100000</v>
      </c>
      <c r="N286" s="54">
        <v>460029400000</v>
      </c>
      <c r="O286" s="54">
        <v>478160700000</v>
      </c>
      <c r="P286" s="54">
        <v>456892900000</v>
      </c>
      <c r="Q286" s="54">
        <f t="shared" si="15"/>
        <v>460029.4</v>
      </c>
      <c r="R286" s="54">
        <f t="shared" si="16"/>
        <v>478160.7</v>
      </c>
      <c r="S286" s="54">
        <f t="shared" si="17"/>
        <v>456892.9</v>
      </c>
    </row>
    <row r="287" spans="1:19" hidden="1">
      <c r="A287" s="54" t="s">
        <v>321</v>
      </c>
      <c r="B287" s="55" t="s">
        <v>320</v>
      </c>
      <c r="C287" s="54" t="s">
        <v>787</v>
      </c>
      <c r="D287" s="55" t="s">
        <v>786</v>
      </c>
      <c r="E287" s="54">
        <v>824172890.98435295</v>
      </c>
      <c r="F287" s="54">
        <v>1664144900</v>
      </c>
      <c r="G287" s="54">
        <v>2921595806.4681201</v>
      </c>
      <c r="H287" s="54">
        <v>3045795012.15698</v>
      </c>
      <c r="I287" s="54">
        <v>3158822506.0102701</v>
      </c>
      <c r="J287" s="54">
        <v>3334670121.9212799</v>
      </c>
      <c r="K287" s="54">
        <v>3443401982.9382401</v>
      </c>
      <c r="L287" s="54">
        <v>3578608175.5712299</v>
      </c>
      <c r="M287" s="54">
        <v>3717059353.43714</v>
      </c>
      <c r="N287" s="54">
        <v>3831799573.9281402</v>
      </c>
      <c r="O287" s="54">
        <v>3965037081.2268</v>
      </c>
      <c r="P287" s="54">
        <v>3272561594.1611199</v>
      </c>
      <c r="Q287" s="54">
        <f t="shared" si="15"/>
        <v>3831.79957392814</v>
      </c>
      <c r="R287" s="54">
        <f t="shared" si="16"/>
        <v>3965.0370812268002</v>
      </c>
      <c r="S287" s="54">
        <f t="shared" si="17"/>
        <v>3272.56159416112</v>
      </c>
    </row>
    <row r="288" spans="1:19" hidden="1">
      <c r="A288" s="54" t="s">
        <v>321</v>
      </c>
      <c r="B288" s="55" t="s">
        <v>320</v>
      </c>
      <c r="C288" s="54" t="s">
        <v>785</v>
      </c>
      <c r="D288" s="55" t="s">
        <v>784</v>
      </c>
      <c r="E288" s="54">
        <v>533629545100</v>
      </c>
      <c r="F288" s="54">
        <v>2499926000000</v>
      </c>
      <c r="G288" s="54">
        <v>5039213000000</v>
      </c>
      <c r="H288" s="54">
        <v>5688291000000</v>
      </c>
      <c r="I288" s="54">
        <v>6182559000000</v>
      </c>
      <c r="J288" s="54">
        <v>6559333000000</v>
      </c>
      <c r="K288" s="54">
        <v>6732814000000</v>
      </c>
      <c r="L288" s="54">
        <v>7005230000000</v>
      </c>
      <c r="M288" s="54">
        <v>7375302197900</v>
      </c>
      <c r="N288" s="54">
        <v>7922004056127.25</v>
      </c>
      <c r="O288" s="54">
        <v>8432247506700</v>
      </c>
      <c r="P288" s="54">
        <v>9008810371200</v>
      </c>
      <c r="Q288" s="54">
        <f t="shared" si="15"/>
        <v>7922004.0561272502</v>
      </c>
      <c r="R288" s="54">
        <f t="shared" si="16"/>
        <v>8432247.5066999998</v>
      </c>
      <c r="S288" s="54">
        <f t="shared" si="17"/>
        <v>9008810.3712000009</v>
      </c>
    </row>
    <row r="289" spans="1:19" hidden="1">
      <c r="A289" s="54" t="s">
        <v>321</v>
      </c>
      <c r="B289" s="55" t="s">
        <v>320</v>
      </c>
      <c r="C289" s="54" t="s">
        <v>783</v>
      </c>
      <c r="D289" s="55" t="s">
        <v>782</v>
      </c>
      <c r="E289" s="54">
        <v>1592400000</v>
      </c>
      <c r="F289" s="54">
        <v>3480219000</v>
      </c>
      <c r="G289" s="54">
        <v>6312691000</v>
      </c>
      <c r="H289" s="54">
        <v>6378188000</v>
      </c>
      <c r="I289" s="54">
        <v>6465756000</v>
      </c>
      <c r="J289" s="54">
        <v>6413988000</v>
      </c>
      <c r="K289" s="54">
        <v>6654541000</v>
      </c>
      <c r="L289" s="54">
        <v>6899911000</v>
      </c>
      <c r="M289" s="54">
        <v>7142316000</v>
      </c>
      <c r="N289" s="54">
        <v>7224329000</v>
      </c>
      <c r="O289" s="54">
        <v>7484113000</v>
      </c>
      <c r="P289" s="54">
        <v>6842700000</v>
      </c>
      <c r="Q289" s="54">
        <f t="shared" si="15"/>
        <v>7224.3289999999997</v>
      </c>
      <c r="R289" s="54">
        <f t="shared" si="16"/>
        <v>7484.1130000000003</v>
      </c>
      <c r="S289" s="54">
        <f t="shared" si="17"/>
        <v>6842.7</v>
      </c>
    </row>
    <row r="290" spans="1:19" hidden="1">
      <c r="A290" s="54" t="s">
        <v>321</v>
      </c>
      <c r="B290" s="55" t="s">
        <v>320</v>
      </c>
      <c r="C290" s="54" t="s">
        <v>781</v>
      </c>
      <c r="D290" s="55" t="s">
        <v>780</v>
      </c>
      <c r="E290" s="54">
        <v>5036894801.9098501</v>
      </c>
      <c r="F290" s="54">
        <v>19075416200</v>
      </c>
      <c r="G290" s="54">
        <v>82938207000</v>
      </c>
      <c r="H290" s="54">
        <v>95186684100</v>
      </c>
      <c r="I290" s="54">
        <v>102910374300</v>
      </c>
      <c r="J290" s="54">
        <v>116388798800</v>
      </c>
      <c r="K290" s="54">
        <v>128534632200</v>
      </c>
      <c r="L290" s="54">
        <v>145072779900</v>
      </c>
      <c r="M290" s="54">
        <v>159571684700</v>
      </c>
      <c r="N290" s="54">
        <v>167339970000</v>
      </c>
      <c r="O290" s="54">
        <v>178561731493.689</v>
      </c>
      <c r="P290" s="54">
        <v>171572903898.44299</v>
      </c>
      <c r="Q290" s="54">
        <f t="shared" si="15"/>
        <v>167339.97</v>
      </c>
      <c r="R290" s="54">
        <f t="shared" si="16"/>
        <v>178561.731493689</v>
      </c>
      <c r="S290" s="54">
        <f t="shared" si="17"/>
        <v>171572.90389844298</v>
      </c>
    </row>
    <row r="291" spans="1:19" hidden="1">
      <c r="A291" s="54" t="s">
        <v>321</v>
      </c>
      <c r="B291" s="55" t="s">
        <v>320</v>
      </c>
      <c r="C291" s="54" t="s">
        <v>779</v>
      </c>
      <c r="D291" s="55" t="s">
        <v>778</v>
      </c>
      <c r="E291" s="54">
        <v>15443136000</v>
      </c>
      <c r="F291" s="54">
        <v>51928492000</v>
      </c>
      <c r="G291" s="54">
        <v>166231562908.04001</v>
      </c>
      <c r="H291" s="54">
        <v>187153877606.57401</v>
      </c>
      <c r="I291" s="54">
        <v>211856031663.41602</v>
      </c>
      <c r="J291" s="54">
        <v>228003659167.63303</v>
      </c>
      <c r="K291" s="54">
        <v>228031369896.00299</v>
      </c>
      <c r="L291" s="54">
        <v>234533182042.41901</v>
      </c>
      <c r="M291" s="54">
        <v>259184717362.47598</v>
      </c>
      <c r="N291" s="54">
        <v>278387647199.58997</v>
      </c>
      <c r="O291" s="54">
        <v>282586680850.55499</v>
      </c>
      <c r="P291" s="54">
        <v>252717805202.11002</v>
      </c>
      <c r="Q291" s="54">
        <f t="shared" si="15"/>
        <v>278387.64719958999</v>
      </c>
      <c r="R291" s="54">
        <f t="shared" si="16"/>
        <v>282586.68085055501</v>
      </c>
      <c r="S291" s="54">
        <f t="shared" si="17"/>
        <v>252717.80520211003</v>
      </c>
    </row>
    <row r="292" spans="1:19" hidden="1">
      <c r="A292" s="54" t="s">
        <v>321</v>
      </c>
      <c r="B292" s="55" t="s">
        <v>320</v>
      </c>
      <c r="C292" s="54" t="s">
        <v>777</v>
      </c>
      <c r="D292" s="55" t="s">
        <v>776</v>
      </c>
      <c r="E292" s="54" t="s">
        <v>299</v>
      </c>
      <c r="F292" s="54">
        <v>11819602087.339499</v>
      </c>
      <c r="G292" s="54">
        <v>26231261989.602699</v>
      </c>
      <c r="H292" s="54">
        <v>26222709768.270298</v>
      </c>
      <c r="I292" s="54">
        <v>26778754000</v>
      </c>
      <c r="J292" s="54">
        <v>27358709686.855598</v>
      </c>
      <c r="K292" s="54">
        <v>28589053000</v>
      </c>
      <c r="L292" s="54">
        <v>29904460033</v>
      </c>
      <c r="M292" s="54">
        <v>31376236000</v>
      </c>
      <c r="N292" s="54">
        <v>33444055999.999996</v>
      </c>
      <c r="O292" s="54">
        <v>35295752000</v>
      </c>
      <c r="P292" s="54">
        <v>34240156000.000004</v>
      </c>
      <c r="Q292" s="54">
        <f t="shared" si="15"/>
        <v>33444.055999999997</v>
      </c>
      <c r="R292" s="54">
        <f t="shared" si="16"/>
        <v>35295.752</v>
      </c>
      <c r="S292" s="54">
        <f t="shared" si="17"/>
        <v>34240.156000000003</v>
      </c>
    </row>
    <row r="293" spans="1:19" hidden="1">
      <c r="A293" s="54" t="s">
        <v>321</v>
      </c>
      <c r="B293" s="55" t="s">
        <v>320</v>
      </c>
      <c r="C293" s="54" t="s">
        <v>775</v>
      </c>
      <c r="D293" s="55" t="s">
        <v>774</v>
      </c>
      <c r="E293" s="54">
        <v>7052350000</v>
      </c>
      <c r="F293" s="54">
        <v>29530900000</v>
      </c>
      <c r="G293" s="54">
        <v>104979857400</v>
      </c>
      <c r="H293" s="54">
        <v>109870421900</v>
      </c>
      <c r="I293" s="54">
        <v>125158316400</v>
      </c>
      <c r="J293" s="54">
        <v>140517800000</v>
      </c>
      <c r="K293" s="54">
        <v>137539200000</v>
      </c>
      <c r="L293" s="54">
        <v>164418200000</v>
      </c>
      <c r="M293" s="54">
        <v>166473500000</v>
      </c>
      <c r="N293" s="54">
        <v>172525300000</v>
      </c>
      <c r="O293" s="54">
        <v>178480400000</v>
      </c>
      <c r="P293" s="54">
        <v>172552400000</v>
      </c>
      <c r="Q293" s="54">
        <f t="shared" si="15"/>
        <v>172525.3</v>
      </c>
      <c r="R293" s="54">
        <f t="shared" si="16"/>
        <v>178480.4</v>
      </c>
      <c r="S293" s="54">
        <f t="shared" si="17"/>
        <v>172552.4</v>
      </c>
    </row>
    <row r="294" spans="1:19" hidden="1">
      <c r="A294" s="54" t="s">
        <v>321</v>
      </c>
      <c r="B294" s="55" t="s">
        <v>320</v>
      </c>
      <c r="C294" s="54" t="s">
        <v>773</v>
      </c>
      <c r="D294" s="55" t="s">
        <v>772</v>
      </c>
      <c r="E294" s="54">
        <v>11548794.5454545</v>
      </c>
      <c r="F294" s="54">
        <v>1199092070940.21</v>
      </c>
      <c r="G294" s="54">
        <v>4376382000000</v>
      </c>
      <c r="H294" s="54">
        <v>4814760000000</v>
      </c>
      <c r="I294" s="54">
        <v>5331619000000</v>
      </c>
      <c r="J294" s="54">
        <v>5778953000000</v>
      </c>
      <c r="K294" s="54">
        <v>5995787000000</v>
      </c>
      <c r="L294" s="54">
        <v>6269328000000</v>
      </c>
      <c r="M294" s="54">
        <v>6585479000000</v>
      </c>
      <c r="N294" s="54">
        <v>7004141000000</v>
      </c>
      <c r="O294" s="54">
        <v>7407023573499.9893</v>
      </c>
      <c r="P294" s="54">
        <v>7447858250246.4004</v>
      </c>
      <c r="Q294" s="54">
        <f t="shared" si="15"/>
        <v>7004141</v>
      </c>
      <c r="R294" s="54">
        <f t="shared" si="16"/>
        <v>7407023.5734999897</v>
      </c>
      <c r="S294" s="54">
        <f t="shared" si="17"/>
        <v>7447858.2502464</v>
      </c>
    </row>
    <row r="295" spans="1:19" hidden="1">
      <c r="A295" s="54" t="s">
        <v>321</v>
      </c>
      <c r="B295" s="55" t="s">
        <v>320</v>
      </c>
      <c r="C295" s="54" t="s">
        <v>771</v>
      </c>
      <c r="D295" s="55" t="s">
        <v>770</v>
      </c>
      <c r="E295" s="54" t="s">
        <v>299</v>
      </c>
      <c r="F295" s="54" t="s">
        <v>299</v>
      </c>
      <c r="G295" s="54" t="s">
        <v>299</v>
      </c>
      <c r="H295" s="54" t="s">
        <v>299</v>
      </c>
      <c r="I295" s="54" t="s">
        <v>299</v>
      </c>
      <c r="J295" s="54" t="s">
        <v>299</v>
      </c>
      <c r="K295" s="54" t="s">
        <v>299</v>
      </c>
      <c r="L295" s="54" t="s">
        <v>299</v>
      </c>
      <c r="M295" s="54" t="s">
        <v>299</v>
      </c>
      <c r="N295" s="54" t="s">
        <v>299</v>
      </c>
      <c r="O295" s="54" t="s">
        <v>299</v>
      </c>
      <c r="P295" s="54" t="s">
        <v>299</v>
      </c>
      <c r="Q295" s="54" t="e">
        <f t="shared" si="15"/>
        <v>#VALUE!</v>
      </c>
      <c r="R295" s="54" t="e">
        <f t="shared" si="16"/>
        <v>#VALUE!</v>
      </c>
      <c r="S295" s="54" t="e">
        <f t="shared" si="17"/>
        <v>#VALUE!</v>
      </c>
    </row>
    <row r="296" spans="1:19" hidden="1">
      <c r="A296" s="54" t="s">
        <v>321</v>
      </c>
      <c r="B296" s="55" t="s">
        <v>320</v>
      </c>
      <c r="C296" s="54" t="s">
        <v>769</v>
      </c>
      <c r="D296" s="55" t="s">
        <v>768</v>
      </c>
      <c r="E296" s="54">
        <v>6381000000</v>
      </c>
      <c r="F296" s="54">
        <v>10345988300</v>
      </c>
      <c r="G296" s="54">
        <v>23303000000</v>
      </c>
      <c r="H296" s="54">
        <v>23802306200</v>
      </c>
      <c r="I296" s="54">
        <v>22639000000</v>
      </c>
      <c r="J296" s="54">
        <v>21663600000</v>
      </c>
      <c r="K296" s="54">
        <v>17778000000</v>
      </c>
      <c r="L296" s="54">
        <v>15748000000</v>
      </c>
      <c r="M296" s="54">
        <v>16747700000</v>
      </c>
      <c r="N296" s="54">
        <v>18301000000</v>
      </c>
      <c r="O296" s="54">
        <v>18374986800</v>
      </c>
      <c r="P296" s="54">
        <v>16564437814.191101</v>
      </c>
      <c r="Q296" s="54">
        <f t="shared" si="15"/>
        <v>18301</v>
      </c>
      <c r="R296" s="54">
        <f t="shared" si="16"/>
        <v>18374.986799999999</v>
      </c>
      <c r="S296" s="54">
        <f t="shared" si="17"/>
        <v>16564.4378141911</v>
      </c>
    </row>
    <row r="297" spans="1:19" hidden="1">
      <c r="A297" s="54" t="s">
        <v>321</v>
      </c>
      <c r="B297" s="55" t="s">
        <v>320</v>
      </c>
      <c r="C297" s="54" t="s">
        <v>767</v>
      </c>
      <c r="D297" s="55" t="s">
        <v>766</v>
      </c>
      <c r="E297" s="54">
        <v>45390600</v>
      </c>
      <c r="F297" s="54">
        <v>28124879000</v>
      </c>
      <c r="G297" s="54">
        <v>81124446000</v>
      </c>
      <c r="H297" s="54">
        <v>82645905000</v>
      </c>
      <c r="I297" s="54">
        <v>82241820000</v>
      </c>
      <c r="J297" s="54">
        <v>84150301000</v>
      </c>
      <c r="K297" s="54">
        <v>89599755000</v>
      </c>
      <c r="L297" s="54">
        <v>95390491000</v>
      </c>
      <c r="M297" s="54">
        <v>102740641000</v>
      </c>
      <c r="N297" s="54">
        <v>109964191000</v>
      </c>
      <c r="O297" s="54">
        <v>120395232000</v>
      </c>
      <c r="P297" s="54">
        <v>119951087000</v>
      </c>
      <c r="Q297" s="54">
        <f t="shared" si="15"/>
        <v>109964.19100000001</v>
      </c>
      <c r="R297" s="54">
        <f t="shared" si="16"/>
        <v>120395.232</v>
      </c>
      <c r="S297" s="54">
        <f t="shared" si="17"/>
        <v>119951.087</v>
      </c>
    </row>
    <row r="298" spans="1:19" hidden="1">
      <c r="A298" s="54" t="s">
        <v>321</v>
      </c>
      <c r="B298" s="55" t="s">
        <v>320</v>
      </c>
      <c r="C298" s="54" t="s">
        <v>765</v>
      </c>
      <c r="D298" s="55" t="s">
        <v>764</v>
      </c>
      <c r="E298" s="54">
        <v>844374999000</v>
      </c>
      <c r="F298" s="54">
        <v>2108160114900</v>
      </c>
      <c r="G298" s="54">
        <v>5692822881100</v>
      </c>
      <c r="H298" s="54">
        <v>6413105899900</v>
      </c>
      <c r="I298" s="54">
        <v>6640134954900</v>
      </c>
      <c r="J298" s="54">
        <v>6884466390200</v>
      </c>
      <c r="K298" s="54">
        <v>6995311000000</v>
      </c>
      <c r="L298" s="54">
        <v>7605123000000</v>
      </c>
      <c r="M298" s="54">
        <v>8191299000000</v>
      </c>
      <c r="N298" s="54">
        <v>8826081000000</v>
      </c>
      <c r="O298" s="54">
        <v>9478963093200</v>
      </c>
      <c r="P298" s="54">
        <v>10322332746400</v>
      </c>
      <c r="Q298" s="54">
        <f t="shared" si="15"/>
        <v>8826081</v>
      </c>
      <c r="R298" s="54">
        <f t="shared" si="16"/>
        <v>9478963.0932</v>
      </c>
      <c r="S298" s="54">
        <f t="shared" si="17"/>
        <v>10322332.746400001</v>
      </c>
    </row>
    <row r="299" spans="1:19" hidden="1">
      <c r="A299" s="54" t="s">
        <v>321</v>
      </c>
      <c r="B299" s="55" t="s">
        <v>320</v>
      </c>
      <c r="C299" s="54" t="s">
        <v>763</v>
      </c>
      <c r="D299" s="55" t="s">
        <v>762</v>
      </c>
      <c r="E299" s="54">
        <v>193878000000</v>
      </c>
      <c r="F299" s="54">
        <v>627333193100</v>
      </c>
      <c r="G299" s="54">
        <v>2819534000000</v>
      </c>
      <c r="H299" s="54">
        <v>3365810000000</v>
      </c>
      <c r="I299" s="54">
        <v>3812500000000</v>
      </c>
      <c r="J299" s="54">
        <v>4184999000000</v>
      </c>
      <c r="K299" s="54">
        <v>4879793000000</v>
      </c>
      <c r="L299" s="54">
        <v>4897101000000</v>
      </c>
      <c r="M299" s="54">
        <v>5485068000000</v>
      </c>
      <c r="N299" s="54">
        <v>5414485000000</v>
      </c>
      <c r="O299" s="54">
        <v>5559586343900</v>
      </c>
      <c r="P299" s="54">
        <v>6239579000000</v>
      </c>
      <c r="Q299" s="54">
        <f t="shared" si="15"/>
        <v>5414485</v>
      </c>
      <c r="R299" s="54">
        <f t="shared" si="16"/>
        <v>5559586.3438999997</v>
      </c>
      <c r="S299" s="54">
        <f t="shared" si="17"/>
        <v>6239579</v>
      </c>
    </row>
    <row r="300" spans="1:19" hidden="1">
      <c r="A300" s="54" t="s">
        <v>321</v>
      </c>
      <c r="B300" s="55" t="s">
        <v>320</v>
      </c>
      <c r="C300" s="54" t="s">
        <v>761</v>
      </c>
      <c r="D300" s="55" t="s">
        <v>760</v>
      </c>
      <c r="E300" s="54">
        <v>21491983200</v>
      </c>
      <c r="F300" s="54">
        <v>64538549100</v>
      </c>
      <c r="G300" s="54">
        <v>147924000000</v>
      </c>
      <c r="H300" s="54">
        <v>150351280900</v>
      </c>
      <c r="I300" s="54">
        <v>153723172600</v>
      </c>
      <c r="J300" s="54">
        <v>154435743100</v>
      </c>
      <c r="K300" s="54">
        <v>158699114300</v>
      </c>
      <c r="L300" s="54">
        <v>165782176300</v>
      </c>
      <c r="M300" s="54">
        <v>173097401200</v>
      </c>
      <c r="N300" s="54">
        <v>183697948800</v>
      </c>
      <c r="O300" s="54">
        <v>195202292600</v>
      </c>
      <c r="P300" s="54">
        <v>164910706000</v>
      </c>
      <c r="Q300" s="54">
        <f t="shared" si="15"/>
        <v>183697.94880000001</v>
      </c>
      <c r="R300" s="54">
        <f t="shared" si="16"/>
        <v>195202.29259999999</v>
      </c>
      <c r="S300" s="54">
        <f t="shared" si="17"/>
        <v>164910.70600000001</v>
      </c>
    </row>
    <row r="301" spans="1:19" hidden="1">
      <c r="A301" s="54" t="s">
        <v>321</v>
      </c>
      <c r="B301" s="55" t="s">
        <v>320</v>
      </c>
      <c r="C301" s="54" t="s">
        <v>759</v>
      </c>
      <c r="D301" s="55" t="s">
        <v>758</v>
      </c>
      <c r="E301" s="54" t="s">
        <v>299</v>
      </c>
      <c r="F301" s="54">
        <v>14082638234500</v>
      </c>
      <c r="G301" s="54">
        <v>52068692720800</v>
      </c>
      <c r="H301" s="54">
        <v>56681569479900</v>
      </c>
      <c r="I301" s="54">
        <v>61326928346400</v>
      </c>
      <c r="J301" s="54">
        <v>67436791276200</v>
      </c>
      <c r="K301" s="54">
        <v>73422701560800</v>
      </c>
      <c r="L301" s="54">
        <v>81241866018800</v>
      </c>
      <c r="M301" s="54">
        <v>89830524848200</v>
      </c>
      <c r="N301" s="54">
        <v>99544274792400</v>
      </c>
      <c r="O301" s="54">
        <v>110014048244000</v>
      </c>
      <c r="P301" s="54">
        <v>105628847131900</v>
      </c>
      <c r="Q301" s="54">
        <f t="shared" si="15"/>
        <v>99544274.792400002</v>
      </c>
      <c r="R301" s="54">
        <f t="shared" si="16"/>
        <v>110014048.244</v>
      </c>
      <c r="S301" s="54">
        <f t="shared" si="17"/>
        <v>105628847.1319</v>
      </c>
    </row>
    <row r="302" spans="1:19" hidden="1">
      <c r="A302" s="54" t="s">
        <v>321</v>
      </c>
      <c r="B302" s="55" t="s">
        <v>320</v>
      </c>
      <c r="C302" s="54" t="s">
        <v>757</v>
      </c>
      <c r="D302" s="55" t="s">
        <v>756</v>
      </c>
      <c r="E302" s="54">
        <v>3352800002000</v>
      </c>
      <c r="F302" s="54">
        <v>7504468904900</v>
      </c>
      <c r="G302" s="54">
        <v>14434774483800</v>
      </c>
      <c r="H302" s="54">
        <v>15395858195200</v>
      </c>
      <c r="I302" s="54">
        <v>16658553318900</v>
      </c>
      <c r="J302" s="54">
        <v>17966123162400</v>
      </c>
      <c r="K302" s="54">
        <v>19043066557100</v>
      </c>
      <c r="L302" s="54">
        <v>20038566000000</v>
      </c>
      <c r="M302" s="54">
        <v>20960865000000</v>
      </c>
      <c r="N302" s="54">
        <v>22203329000000</v>
      </c>
      <c r="O302" s="54">
        <v>23243662000000</v>
      </c>
      <c r="P302" s="54">
        <v>23486470000000</v>
      </c>
      <c r="Q302" s="54">
        <f t="shared" si="15"/>
        <v>22203329</v>
      </c>
      <c r="R302" s="54">
        <f t="shared" si="16"/>
        <v>23243662</v>
      </c>
      <c r="S302" s="54">
        <f t="shared" si="17"/>
        <v>23486470</v>
      </c>
    </row>
    <row r="303" spans="1:19" hidden="1">
      <c r="A303" s="54" t="s">
        <v>321</v>
      </c>
      <c r="B303" s="55" t="s">
        <v>320</v>
      </c>
      <c r="C303" s="54" t="s">
        <v>755</v>
      </c>
      <c r="D303" s="55" t="s">
        <v>754</v>
      </c>
      <c r="E303" s="54">
        <v>692997000000</v>
      </c>
      <c r="F303" s="54">
        <v>1106063000000</v>
      </c>
      <c r="G303" s="54">
        <v>1774063000000</v>
      </c>
      <c r="H303" s="54">
        <v>1827205000000</v>
      </c>
      <c r="I303" s="54">
        <v>1902249000000</v>
      </c>
      <c r="J303" s="54">
        <v>1994897000000</v>
      </c>
      <c r="K303" s="54">
        <v>1990442000000</v>
      </c>
      <c r="L303" s="54">
        <v>2025533000000</v>
      </c>
      <c r="M303" s="54">
        <v>2140641000000</v>
      </c>
      <c r="N303" s="54">
        <v>2235672000000</v>
      </c>
      <c r="O303" s="54">
        <v>2311294000000</v>
      </c>
      <c r="P303" s="54">
        <v>2206764000000</v>
      </c>
      <c r="Q303" s="54">
        <f t="shared" si="15"/>
        <v>2235672</v>
      </c>
      <c r="R303" s="54">
        <f t="shared" si="16"/>
        <v>2311294</v>
      </c>
      <c r="S303" s="54">
        <f t="shared" si="17"/>
        <v>2206764</v>
      </c>
    </row>
    <row r="304" spans="1:19" hidden="1">
      <c r="A304" s="54" t="s">
        <v>321</v>
      </c>
      <c r="B304" s="55" t="s">
        <v>320</v>
      </c>
      <c r="C304" s="54" t="s">
        <v>753</v>
      </c>
      <c r="D304" s="55" t="s">
        <v>752</v>
      </c>
      <c r="E304" s="54" t="s">
        <v>299</v>
      </c>
      <c r="F304" s="54" t="s">
        <v>299</v>
      </c>
      <c r="G304" s="54">
        <v>3488380300</v>
      </c>
      <c r="H304" s="54">
        <v>3575822800</v>
      </c>
      <c r="I304" s="54">
        <v>3671482000</v>
      </c>
      <c r="J304" s="54">
        <v>3802362800</v>
      </c>
      <c r="K304" s="54">
        <v>3923457000</v>
      </c>
      <c r="L304" s="54">
        <v>4091085500</v>
      </c>
      <c r="M304" s="54">
        <v>4305217200</v>
      </c>
      <c r="N304" s="54">
        <v>4602003900</v>
      </c>
      <c r="O304" s="54">
        <v>4946276600</v>
      </c>
      <c r="P304" s="54">
        <v>4659500000</v>
      </c>
      <c r="Q304" s="54">
        <f t="shared" si="15"/>
        <v>4602.0038999999997</v>
      </c>
      <c r="R304" s="54">
        <f t="shared" si="16"/>
        <v>4946.2766000000001</v>
      </c>
      <c r="S304" s="54">
        <f t="shared" si="17"/>
        <v>4659.5</v>
      </c>
    </row>
    <row r="305" spans="1:19" hidden="1">
      <c r="A305" s="54" t="s">
        <v>321</v>
      </c>
      <c r="B305" s="55" t="s">
        <v>320</v>
      </c>
      <c r="C305" s="54" t="s">
        <v>751</v>
      </c>
      <c r="D305" s="55" t="s">
        <v>750</v>
      </c>
      <c r="E305" s="54">
        <v>392255000000</v>
      </c>
      <c r="F305" s="54">
        <v>651102539300</v>
      </c>
      <c r="G305" s="54">
        <v>1148896000000</v>
      </c>
      <c r="H305" s="54">
        <v>1281561000000</v>
      </c>
      <c r="I305" s="54">
        <v>835453000000</v>
      </c>
      <c r="J305" s="54">
        <v>935578000000</v>
      </c>
      <c r="K305" s="54">
        <v>1002592000000</v>
      </c>
      <c r="L305" s="54">
        <v>1081516000000</v>
      </c>
      <c r="M305" s="54">
        <v>1203324000000</v>
      </c>
      <c r="N305" s="54">
        <v>1233635000000</v>
      </c>
      <c r="O305" s="54">
        <v>1300902510700</v>
      </c>
      <c r="P305" s="54">
        <v>1369945192300</v>
      </c>
      <c r="Q305" s="54">
        <f t="shared" si="15"/>
        <v>1233635</v>
      </c>
      <c r="R305" s="54">
        <f t="shared" si="16"/>
        <v>1300902.5107</v>
      </c>
      <c r="S305" s="54">
        <f t="shared" si="17"/>
        <v>1369945.1923</v>
      </c>
    </row>
    <row r="306" spans="1:19" hidden="1">
      <c r="A306" s="54" t="s">
        <v>321</v>
      </c>
      <c r="B306" s="55" t="s">
        <v>320</v>
      </c>
      <c r="C306" s="54" t="s">
        <v>749</v>
      </c>
      <c r="D306" s="55" t="s">
        <v>748</v>
      </c>
      <c r="E306" s="54">
        <v>473361073600</v>
      </c>
      <c r="F306" s="54">
        <v>986128585300</v>
      </c>
      <c r="G306" s="54">
        <v>5736183821300</v>
      </c>
      <c r="H306" s="54">
        <v>6314235440000</v>
      </c>
      <c r="I306" s="54">
        <v>6397746000000</v>
      </c>
      <c r="J306" s="54">
        <v>6883356000000</v>
      </c>
      <c r="K306" s="54">
        <v>6474000000000</v>
      </c>
      <c r="L306" s="54">
        <v>5984000000000</v>
      </c>
      <c r="M306" s="54">
        <v>5806796500000</v>
      </c>
      <c r="N306" s="54">
        <v>6242756000000</v>
      </c>
      <c r="O306" s="54">
        <v>6629554456200</v>
      </c>
      <c r="P306" s="54">
        <v>6233065000000</v>
      </c>
      <c r="Q306" s="54">
        <f t="shared" si="15"/>
        <v>6242756</v>
      </c>
      <c r="R306" s="54">
        <f t="shared" si="16"/>
        <v>6629554.4561999999</v>
      </c>
      <c r="S306" s="54">
        <f t="shared" si="17"/>
        <v>6233065</v>
      </c>
    </row>
    <row r="307" spans="1:19" hidden="1">
      <c r="A307" s="54" t="s">
        <v>321</v>
      </c>
      <c r="B307" s="55" t="s">
        <v>320</v>
      </c>
      <c r="C307" s="54" t="s">
        <v>747</v>
      </c>
      <c r="D307" s="55" t="s">
        <v>746</v>
      </c>
      <c r="E307" s="54" t="s">
        <v>299</v>
      </c>
      <c r="F307" s="54">
        <v>4256000000</v>
      </c>
      <c r="G307" s="54" t="s">
        <v>299</v>
      </c>
      <c r="H307" s="54" t="s">
        <v>299</v>
      </c>
      <c r="I307" s="54" t="s">
        <v>299</v>
      </c>
      <c r="J307" s="54" t="s">
        <v>299</v>
      </c>
      <c r="K307" s="54" t="s">
        <v>299</v>
      </c>
      <c r="L307" s="54" t="s">
        <v>299</v>
      </c>
      <c r="M307" s="54" t="s">
        <v>299</v>
      </c>
      <c r="N307" s="54" t="s">
        <v>299</v>
      </c>
      <c r="O307" s="54" t="s">
        <v>299</v>
      </c>
      <c r="P307" s="54" t="s">
        <v>299</v>
      </c>
      <c r="Q307" s="54" t="e">
        <f t="shared" si="15"/>
        <v>#VALUE!</v>
      </c>
      <c r="R307" s="54" t="e">
        <f t="shared" si="16"/>
        <v>#VALUE!</v>
      </c>
      <c r="S307" s="54" t="e">
        <f t="shared" si="17"/>
        <v>#VALUE!</v>
      </c>
    </row>
    <row r="308" spans="1:19" hidden="1">
      <c r="A308" s="54" t="s">
        <v>321</v>
      </c>
      <c r="B308" s="55" t="s">
        <v>320</v>
      </c>
      <c r="C308" s="54" t="s">
        <v>745</v>
      </c>
      <c r="D308" s="55" t="s">
        <v>744</v>
      </c>
      <c r="E308" s="54">
        <v>10096424395700</v>
      </c>
      <c r="F308" s="54">
        <v>42005194286644.805</v>
      </c>
      <c r="G308" s="54">
        <v>122006090354937</v>
      </c>
      <c r="H308" s="54">
        <v>129947342297034</v>
      </c>
      <c r="I308" s="54">
        <v>137876215768071</v>
      </c>
      <c r="J308" s="54">
        <v>148599453874995</v>
      </c>
      <c r="K308" s="54">
        <v>159553348309832</v>
      </c>
      <c r="L308" s="54">
        <v>169537387722371</v>
      </c>
      <c r="M308" s="54">
        <v>179749461246608</v>
      </c>
      <c r="N308" s="54">
        <v>190825823098788</v>
      </c>
      <c r="O308" s="54">
        <v>196379332652176</v>
      </c>
      <c r="P308" s="54">
        <v>200512436237197</v>
      </c>
      <c r="Q308" s="54">
        <f t="shared" si="15"/>
        <v>190825823.09878799</v>
      </c>
      <c r="R308" s="54">
        <f t="shared" si="16"/>
        <v>196379332.65217599</v>
      </c>
      <c r="S308" s="54">
        <f t="shared" si="17"/>
        <v>200512436.23719701</v>
      </c>
    </row>
    <row r="309" spans="1:19" hidden="1">
      <c r="A309" s="54" t="s">
        <v>321</v>
      </c>
      <c r="B309" s="55" t="s">
        <v>320</v>
      </c>
      <c r="C309" s="54" t="s">
        <v>743</v>
      </c>
      <c r="D309" s="55" t="s">
        <v>742</v>
      </c>
      <c r="E309" s="54">
        <v>1887286882720</v>
      </c>
      <c r="F309" s="54">
        <v>10028013925300</v>
      </c>
      <c r="G309" s="54">
        <v>48794018052500</v>
      </c>
      <c r="H309" s="54">
        <v>53857995346900</v>
      </c>
      <c r="I309" s="54">
        <v>59296322954900</v>
      </c>
      <c r="J309" s="54">
        <v>64356310454400</v>
      </c>
      <c r="K309" s="54">
        <v>68885821804900.008</v>
      </c>
      <c r="L309" s="54">
        <v>74639505948400</v>
      </c>
      <c r="M309" s="54">
        <v>83203594856000</v>
      </c>
      <c r="N309" s="54">
        <v>91928112906700</v>
      </c>
      <c r="O309" s="54">
        <v>98651520000000</v>
      </c>
      <c r="P309" s="54">
        <v>101598620000000</v>
      </c>
      <c r="Q309" s="54">
        <f t="shared" si="15"/>
        <v>91928112.9067</v>
      </c>
      <c r="R309" s="54">
        <f t="shared" si="16"/>
        <v>98651520</v>
      </c>
      <c r="S309" s="54">
        <f t="shared" si="17"/>
        <v>101598620</v>
      </c>
    </row>
    <row r="310" spans="1:19" hidden="1">
      <c r="A310" s="54" t="s">
        <v>321</v>
      </c>
      <c r="B310" s="55" t="s">
        <v>320</v>
      </c>
      <c r="C310" s="54" t="s">
        <v>741</v>
      </c>
      <c r="D310" s="55" t="s">
        <v>740</v>
      </c>
      <c r="E310" s="54">
        <v>24030173000000</v>
      </c>
      <c r="F310" s="54">
        <v>208531000000000</v>
      </c>
      <c r="G310" s="54">
        <v>619023000000001</v>
      </c>
      <c r="H310" s="54">
        <v>666507000000001</v>
      </c>
      <c r="I310" s="54">
        <v>714093000000001</v>
      </c>
      <c r="J310" s="54">
        <v>762903000000001</v>
      </c>
      <c r="K310" s="54">
        <v>804692000000001</v>
      </c>
      <c r="L310" s="54">
        <v>863782000000001</v>
      </c>
      <c r="M310" s="54">
        <v>920471000000000</v>
      </c>
      <c r="N310" s="54">
        <v>987791000000001</v>
      </c>
      <c r="O310" s="54">
        <v>1061119000000000</v>
      </c>
      <c r="P310" s="54">
        <v>1002922315560450</v>
      </c>
      <c r="Q310" s="54">
        <f t="shared" si="15"/>
        <v>987791000.00000095</v>
      </c>
      <c r="R310" s="54">
        <f t="shared" si="16"/>
        <v>1061119000</v>
      </c>
      <c r="S310" s="54">
        <f t="shared" si="17"/>
        <v>1002922315.56045</v>
      </c>
    </row>
    <row r="311" spans="1:19" hidden="1">
      <c r="A311" s="54" t="s">
        <v>321</v>
      </c>
      <c r="B311" s="55" t="s">
        <v>320</v>
      </c>
      <c r="C311" s="54" t="s">
        <v>739</v>
      </c>
      <c r="D311" s="55" t="s">
        <v>738</v>
      </c>
      <c r="E311" s="54">
        <v>116970000000</v>
      </c>
      <c r="F311" s="54">
        <v>187035000000</v>
      </c>
      <c r="G311" s="54">
        <v>361596000000</v>
      </c>
      <c r="H311" s="54">
        <v>388984000000</v>
      </c>
      <c r="I311" s="54">
        <v>413477000000</v>
      </c>
      <c r="J311" s="54">
        <v>425713000000</v>
      </c>
      <c r="K311" s="54">
        <v>428346000000</v>
      </c>
      <c r="L311" s="54">
        <v>450159000000</v>
      </c>
      <c r="M311" s="54">
        <v>469217000000</v>
      </c>
      <c r="N311" s="54">
        <v>495235000000</v>
      </c>
      <c r="O311" s="54">
        <v>524086000000</v>
      </c>
      <c r="P311" s="54">
        <v>532112751599.99994</v>
      </c>
      <c r="Q311" s="54">
        <f t="shared" si="15"/>
        <v>495235</v>
      </c>
      <c r="R311" s="54">
        <f t="shared" si="16"/>
        <v>524086</v>
      </c>
      <c r="S311" s="54">
        <f t="shared" si="17"/>
        <v>532112.75159999996</v>
      </c>
    </row>
    <row r="312" spans="1:19" hidden="1">
      <c r="A312" s="54" t="s">
        <v>321</v>
      </c>
      <c r="B312" s="55" t="s">
        <v>320</v>
      </c>
      <c r="C312" s="54" t="s">
        <v>737</v>
      </c>
      <c r="D312" s="55" t="s">
        <v>736</v>
      </c>
      <c r="E312" s="54">
        <v>22.390333145900001</v>
      </c>
      <c r="F312" s="54">
        <v>1317075195100</v>
      </c>
      <c r="G312" s="54">
        <v>23759424582500</v>
      </c>
      <c r="H312" s="54">
        <v>26954556932500</v>
      </c>
      <c r="I312" s="54">
        <v>30051179396400</v>
      </c>
      <c r="J312" s="54">
        <v>33223988461800</v>
      </c>
      <c r="K312" s="54">
        <v>35111225971900</v>
      </c>
      <c r="L312" s="54">
        <v>37517392391700</v>
      </c>
      <c r="M312" s="54">
        <v>55676093127400</v>
      </c>
      <c r="N312" s="54">
        <v>76495500373000</v>
      </c>
      <c r="O312" s="54">
        <v>83048340000000</v>
      </c>
      <c r="P312" s="54">
        <v>90181047764600</v>
      </c>
      <c r="Q312" s="54">
        <f t="shared" si="15"/>
        <v>76495500.372999996</v>
      </c>
      <c r="R312" s="54">
        <f t="shared" si="16"/>
        <v>83048340</v>
      </c>
      <c r="S312" s="54">
        <f t="shared" si="17"/>
        <v>90181047.764599994</v>
      </c>
    </row>
    <row r="313" spans="1:19" hidden="1">
      <c r="A313" s="54" t="s">
        <v>321</v>
      </c>
      <c r="B313" s="55" t="s">
        <v>320</v>
      </c>
      <c r="C313" s="54" t="s">
        <v>735</v>
      </c>
      <c r="D313" s="55" t="s">
        <v>734</v>
      </c>
      <c r="E313" s="54">
        <v>762000000000</v>
      </c>
      <c r="F313" s="54">
        <v>2292500000000</v>
      </c>
      <c r="G313" s="54">
        <v>7377578000000</v>
      </c>
      <c r="H313" s="54">
        <v>9033228000000</v>
      </c>
      <c r="I313" s="54">
        <v>8869805400772.459</v>
      </c>
      <c r="J313" s="54">
        <v>8844629467374.8496</v>
      </c>
      <c r="K313" s="54">
        <v>7029660317337.7197</v>
      </c>
      <c r="L313" s="54">
        <v>6056038869040.3105</v>
      </c>
      <c r="M313" s="54">
        <v>6442284253308.6797</v>
      </c>
      <c r="N313" s="54">
        <v>7592974204296.4102</v>
      </c>
      <c r="O313" s="54">
        <v>7470563887276.3496</v>
      </c>
      <c r="P313" s="54">
        <v>5863565000000</v>
      </c>
      <c r="Q313" s="54">
        <f t="shared" si="15"/>
        <v>7592974.2042964101</v>
      </c>
      <c r="R313" s="54">
        <f t="shared" si="16"/>
        <v>7470563.8872763496</v>
      </c>
      <c r="S313" s="54">
        <f t="shared" si="17"/>
        <v>5863565</v>
      </c>
    </row>
    <row r="314" spans="1:19" hidden="1">
      <c r="A314" s="54" t="s">
        <v>321</v>
      </c>
      <c r="B314" s="55" t="s">
        <v>320</v>
      </c>
      <c r="C314" s="54" t="s">
        <v>733</v>
      </c>
      <c r="D314" s="55" t="s">
        <v>732</v>
      </c>
      <c r="E314" s="54">
        <v>522847900000</v>
      </c>
      <c r="F314" s="54">
        <v>4627050524473.8096</v>
      </c>
      <c r="G314" s="54">
        <v>21623524556480.801</v>
      </c>
      <c r="H314" s="54">
        <v>23752868569291.199</v>
      </c>
      <c r="I314" s="54">
        <v>25462954639352.703</v>
      </c>
      <c r="J314" s="54">
        <v>28001327620471</v>
      </c>
      <c r="K314" s="54">
        <v>30171918863718.402</v>
      </c>
      <c r="L314" s="54">
        <v>32056288212048</v>
      </c>
      <c r="M314" s="54">
        <v>34343647497605.195</v>
      </c>
      <c r="N314" s="54">
        <v>36014718708004</v>
      </c>
      <c r="O314" s="54">
        <v>37629651104627.398</v>
      </c>
      <c r="P314" s="54">
        <v>36174304618350.297</v>
      </c>
      <c r="Q314" s="54">
        <f t="shared" si="15"/>
        <v>36014718.708003998</v>
      </c>
      <c r="R314" s="54">
        <f t="shared" si="16"/>
        <v>37629651.104627401</v>
      </c>
      <c r="S314" s="54">
        <f t="shared" si="17"/>
        <v>36174304.618350297</v>
      </c>
    </row>
    <row r="315" spans="1:19" hidden="1">
      <c r="A315" s="54" t="s">
        <v>321</v>
      </c>
      <c r="B315" s="55" t="s">
        <v>320</v>
      </c>
      <c r="C315" s="54" t="s">
        <v>731</v>
      </c>
      <c r="D315" s="55" t="s">
        <v>730</v>
      </c>
      <c r="E315" s="54">
        <v>2939329970200</v>
      </c>
      <c r="F315" s="54">
        <v>11773496809253.6</v>
      </c>
      <c r="G315" s="54">
        <v>17291860797480.199</v>
      </c>
      <c r="H315" s="54">
        <v>18534370817529.297</v>
      </c>
      <c r="I315" s="54">
        <v>21119264227480.199</v>
      </c>
      <c r="J315" s="54">
        <v>24116592040516.199</v>
      </c>
      <c r="K315" s="54">
        <v>27086150000000</v>
      </c>
      <c r="L315" s="54">
        <v>28423874000000</v>
      </c>
      <c r="M315" s="54">
        <v>29955010000000</v>
      </c>
      <c r="N315" s="54">
        <v>32222266000000</v>
      </c>
      <c r="O315" s="54">
        <v>34298893000000</v>
      </c>
      <c r="P315" s="54">
        <v>35311383460000</v>
      </c>
      <c r="Q315" s="54">
        <f t="shared" si="15"/>
        <v>32222266</v>
      </c>
      <c r="R315" s="54">
        <f t="shared" si="16"/>
        <v>34298893</v>
      </c>
      <c r="S315" s="54">
        <f t="shared" si="17"/>
        <v>35311383.460000001</v>
      </c>
    </row>
    <row r="316" spans="1:19" hidden="1">
      <c r="A316" s="54" t="s">
        <v>321</v>
      </c>
      <c r="B316" s="55" t="s">
        <v>320</v>
      </c>
      <c r="C316" s="54" t="s">
        <v>729</v>
      </c>
      <c r="D316" s="55" t="s">
        <v>728</v>
      </c>
      <c r="E316" s="54" t="s">
        <v>299</v>
      </c>
      <c r="F316" s="54">
        <v>180782421491.952</v>
      </c>
      <c r="G316" s="54">
        <v>337571775552.57001</v>
      </c>
      <c r="H316" s="54">
        <v>334591920132.84698</v>
      </c>
      <c r="I316" s="54">
        <v>335955157735.92401</v>
      </c>
      <c r="J316" s="54">
        <v>335292154325.50397</v>
      </c>
      <c r="K316" s="54">
        <v>344034413862.49103</v>
      </c>
      <c r="L316" s="54">
        <v>355920333457.01501</v>
      </c>
      <c r="M316" s="54">
        <v>372354867066.03302</v>
      </c>
      <c r="N316" s="54">
        <v>390855978562.49896</v>
      </c>
      <c r="O316" s="54">
        <v>412228312946</v>
      </c>
      <c r="P316" s="54">
        <v>378348996914.78101</v>
      </c>
      <c r="Q316" s="54">
        <f t="shared" si="15"/>
        <v>390855.97856249899</v>
      </c>
      <c r="R316" s="54">
        <f t="shared" si="16"/>
        <v>412228.31294600002</v>
      </c>
      <c r="S316" s="54">
        <f t="shared" si="17"/>
        <v>378348.99691478099</v>
      </c>
    </row>
    <row r="317" spans="1:19" hidden="1">
      <c r="A317" s="54" t="s">
        <v>321</v>
      </c>
      <c r="B317" s="55" t="s">
        <v>320</v>
      </c>
      <c r="C317" s="54" t="s">
        <v>727</v>
      </c>
      <c r="D317" s="55" t="s">
        <v>726</v>
      </c>
      <c r="E317" s="54">
        <v>21541368300</v>
      </c>
      <c r="F317" s="54">
        <v>30565400000</v>
      </c>
      <c r="G317" s="54">
        <v>68990000000</v>
      </c>
      <c r="H317" s="54">
        <v>73141000000</v>
      </c>
      <c r="I317" s="54">
        <v>77148000000</v>
      </c>
      <c r="J317" s="54">
        <v>80656000000</v>
      </c>
      <c r="K317" s="54">
        <v>87133000000</v>
      </c>
      <c r="L317" s="54">
        <v>91370000000</v>
      </c>
      <c r="M317" s="54">
        <v>96851000000</v>
      </c>
      <c r="N317" s="54">
        <v>100050000000</v>
      </c>
      <c r="O317" s="54">
        <v>103428000000</v>
      </c>
      <c r="P317" s="54">
        <v>107352000000</v>
      </c>
      <c r="Q317" s="54">
        <f t="shared" si="15"/>
        <v>100050</v>
      </c>
      <c r="R317" s="54">
        <f t="shared" si="16"/>
        <v>103428</v>
      </c>
      <c r="S317" s="54">
        <f t="shared" si="17"/>
        <v>107352</v>
      </c>
    </row>
    <row r="318" spans="1:19" hidden="1">
      <c r="A318" s="54" t="s">
        <v>321</v>
      </c>
      <c r="B318" s="55" t="s">
        <v>320</v>
      </c>
      <c r="C318" s="54" t="s">
        <v>725</v>
      </c>
      <c r="D318" s="55" t="s">
        <v>724</v>
      </c>
      <c r="E318" s="54" t="s">
        <v>299</v>
      </c>
      <c r="F318" s="54">
        <v>3795715100</v>
      </c>
      <c r="G318" s="54">
        <v>5439272300</v>
      </c>
      <c r="H318" s="54">
        <v>5604662000</v>
      </c>
      <c r="I318" s="54">
        <v>5634233000</v>
      </c>
      <c r="J318" s="54">
        <v>5653546800</v>
      </c>
      <c r="K318" s="54">
        <v>5641920300</v>
      </c>
      <c r="L318" s="54">
        <v>5588895400</v>
      </c>
      <c r="M318" s="54">
        <v>5578732100</v>
      </c>
      <c r="N318" s="54">
        <v>5598955400</v>
      </c>
      <c r="O318" s="54">
        <v>5552200000</v>
      </c>
      <c r="P318" s="54">
        <v>4646520858.7754993</v>
      </c>
      <c r="Q318" s="54">
        <f t="shared" si="15"/>
        <v>5598.9553999999998</v>
      </c>
      <c r="R318" s="54">
        <f t="shared" si="16"/>
        <v>5552.2</v>
      </c>
      <c r="S318" s="54">
        <f t="shared" si="17"/>
        <v>4646.5208587754996</v>
      </c>
    </row>
    <row r="319" spans="1:19" hidden="1">
      <c r="A319" s="54" t="s">
        <v>321</v>
      </c>
      <c r="B319" s="55" t="s">
        <v>320</v>
      </c>
      <c r="C319" s="54" t="s">
        <v>723</v>
      </c>
      <c r="D319" s="55" t="s">
        <v>722</v>
      </c>
      <c r="E319" s="54">
        <v>4366672700</v>
      </c>
      <c r="F319" s="54">
        <v>10594981000</v>
      </c>
      <c r="G319" s="54">
        <v>19803033000</v>
      </c>
      <c r="H319" s="54">
        <v>19440777000</v>
      </c>
      <c r="I319" s="54">
        <v>17994967000</v>
      </c>
      <c r="J319" s="54">
        <v>17430161000</v>
      </c>
      <c r="K319" s="54">
        <v>17883959000</v>
      </c>
      <c r="L319" s="54">
        <v>18929340000</v>
      </c>
      <c r="M319" s="54">
        <v>20245262000</v>
      </c>
      <c r="N319" s="54">
        <v>21612598000</v>
      </c>
      <c r="O319" s="54">
        <v>23009941000</v>
      </c>
      <c r="P319" s="54">
        <v>21548372000</v>
      </c>
      <c r="Q319" s="54">
        <f t="shared" si="15"/>
        <v>21612.598000000002</v>
      </c>
      <c r="R319" s="54">
        <f t="shared" si="16"/>
        <v>23009.940999999999</v>
      </c>
      <c r="S319" s="54">
        <f t="shared" si="17"/>
        <v>21548.371999999999</v>
      </c>
    </row>
    <row r="320" spans="1:19" hidden="1">
      <c r="A320" s="54" t="s">
        <v>321</v>
      </c>
      <c r="B320" s="55" t="s">
        <v>320</v>
      </c>
      <c r="C320" s="54" t="s">
        <v>721</v>
      </c>
      <c r="D320" s="55" t="s">
        <v>720</v>
      </c>
      <c r="E320" s="54">
        <v>731206852000</v>
      </c>
      <c r="F320" s="54">
        <v>2386289000000</v>
      </c>
      <c r="G320" s="54">
        <v>4062323000000</v>
      </c>
      <c r="H320" s="54">
        <v>4088912000000</v>
      </c>
      <c r="I320" s="54">
        <v>4142811000000</v>
      </c>
      <c r="J320" s="54">
        <v>4345766000000</v>
      </c>
      <c r="K320" s="54">
        <v>4625378000000</v>
      </c>
      <c r="L320" s="54">
        <v>4796873000000</v>
      </c>
      <c r="M320" s="54">
        <v>5110743000000</v>
      </c>
      <c r="N320" s="54">
        <v>5409665000000</v>
      </c>
      <c r="O320" s="54">
        <v>5790348000000</v>
      </c>
      <c r="P320" s="54">
        <v>5694387000000</v>
      </c>
      <c r="Q320" s="54">
        <f t="shared" si="15"/>
        <v>5409665</v>
      </c>
      <c r="R320" s="54">
        <f t="shared" si="16"/>
        <v>5790348</v>
      </c>
      <c r="S320" s="54">
        <f t="shared" si="17"/>
        <v>5694387</v>
      </c>
    </row>
    <row r="321" spans="1:19" hidden="1">
      <c r="A321" s="54" t="s">
        <v>321</v>
      </c>
      <c r="B321" s="55" t="s">
        <v>320</v>
      </c>
      <c r="C321" s="54" t="s">
        <v>719</v>
      </c>
      <c r="D321" s="55" t="s">
        <v>718</v>
      </c>
      <c r="E321" s="54">
        <v>855557153000</v>
      </c>
      <c r="F321" s="54">
        <v>1326911504000</v>
      </c>
      <c r="G321" s="54">
        <v>1846853613000</v>
      </c>
      <c r="H321" s="54">
        <v>1895002254000</v>
      </c>
      <c r="I321" s="54">
        <v>1929677034000</v>
      </c>
      <c r="J321" s="54">
        <v>1981164991000</v>
      </c>
      <c r="K321" s="54">
        <v>2036356221000</v>
      </c>
      <c r="L321" s="54">
        <v>2107808218000</v>
      </c>
      <c r="M321" s="54">
        <v>2192960002000</v>
      </c>
      <c r="N321" s="54">
        <v>2253316249000</v>
      </c>
      <c r="O321" s="54">
        <v>2318041864000</v>
      </c>
      <c r="P321" s="54">
        <v>2329561402000</v>
      </c>
      <c r="Q321" s="54">
        <f t="shared" si="15"/>
        <v>2253316.2489999998</v>
      </c>
      <c r="R321" s="54">
        <f t="shared" si="16"/>
        <v>2318041.8640000001</v>
      </c>
      <c r="S321" s="54">
        <f t="shared" si="17"/>
        <v>2329561.4019999998</v>
      </c>
    </row>
    <row r="322" spans="1:19" hidden="1">
      <c r="A322" s="54" t="s">
        <v>321</v>
      </c>
      <c r="B322" s="55" t="s">
        <v>320</v>
      </c>
      <c r="C322" s="54" t="s">
        <v>717</v>
      </c>
      <c r="D322" s="55" t="s">
        <v>716</v>
      </c>
      <c r="E322" s="54">
        <v>80388200000</v>
      </c>
      <c r="F322" s="54">
        <v>97965300000</v>
      </c>
      <c r="G322" s="54">
        <v>220222000000</v>
      </c>
      <c r="H322" s="54">
        <v>240569000000</v>
      </c>
      <c r="I322" s="54">
        <v>363051509000</v>
      </c>
      <c r="J322" s="54">
        <v>393594981000</v>
      </c>
      <c r="K322" s="54">
        <v>431910777500</v>
      </c>
      <c r="L322" s="54">
        <v>462703778000</v>
      </c>
      <c r="M322" s="54">
        <v>488989658800</v>
      </c>
      <c r="N322" s="54">
        <v>535438443200</v>
      </c>
      <c r="O322" s="54">
        <v>590854000000</v>
      </c>
      <c r="P322" s="54">
        <v>601476325100</v>
      </c>
      <c r="Q322" s="54">
        <f t="shared" si="15"/>
        <v>535438.44319999998</v>
      </c>
      <c r="R322" s="54">
        <f t="shared" si="16"/>
        <v>590854</v>
      </c>
      <c r="S322" s="54">
        <f t="shared" si="17"/>
        <v>601476.32510000002</v>
      </c>
    </row>
    <row r="323" spans="1:19" hidden="1">
      <c r="A323" s="54" t="s">
        <v>321</v>
      </c>
      <c r="B323" s="55" t="s">
        <v>320</v>
      </c>
      <c r="C323" s="54" t="s">
        <v>715</v>
      </c>
      <c r="D323" s="55" t="s">
        <v>714</v>
      </c>
      <c r="E323" s="54">
        <v>543860000</v>
      </c>
      <c r="F323" s="54">
        <v>900370000</v>
      </c>
      <c r="G323" s="54">
        <v>1352770000</v>
      </c>
      <c r="H323" s="54">
        <v>1312190000</v>
      </c>
      <c r="I323" s="54">
        <v>1345400000</v>
      </c>
      <c r="J323" s="54">
        <v>1404560000</v>
      </c>
      <c r="K323" s="54">
        <v>1459990000</v>
      </c>
      <c r="L323" s="54">
        <v>1555820000</v>
      </c>
      <c r="M323" s="54">
        <v>1403560000</v>
      </c>
      <c r="N323" s="54">
        <v>1486680000</v>
      </c>
      <c r="O323" s="54">
        <v>1651150000</v>
      </c>
      <c r="P323" s="54">
        <v>1361380000</v>
      </c>
      <c r="Q323" s="54">
        <f t="shared" si="15"/>
        <v>1486.68</v>
      </c>
      <c r="R323" s="54">
        <f t="shared" si="16"/>
        <v>1651.15</v>
      </c>
      <c r="S323" s="54">
        <f t="shared" si="17"/>
        <v>1361.38</v>
      </c>
    </row>
    <row r="324" spans="1:19" hidden="1">
      <c r="A324" s="54" t="s">
        <v>321</v>
      </c>
      <c r="B324" s="55" t="s">
        <v>320</v>
      </c>
      <c r="C324" s="54" t="s">
        <v>713</v>
      </c>
      <c r="D324" s="55" t="s">
        <v>712</v>
      </c>
      <c r="E324" s="54">
        <v>60305206122.155602</v>
      </c>
      <c r="F324" s="54">
        <v>393302968400</v>
      </c>
      <c r="G324" s="54">
        <v>2210213934500</v>
      </c>
      <c r="H324" s="54">
        <v>2386016247000</v>
      </c>
      <c r="I324" s="54">
        <v>2619769696500</v>
      </c>
      <c r="J324" s="54">
        <v>2925665101900</v>
      </c>
      <c r="K324" s="54">
        <v>3205655136100</v>
      </c>
      <c r="L324" s="54">
        <v>3487292512700</v>
      </c>
      <c r="M324" s="54">
        <v>3802655772400</v>
      </c>
      <c r="N324" s="54">
        <v>4235846766900</v>
      </c>
      <c r="O324" s="54">
        <v>4562235075700</v>
      </c>
      <c r="P324" s="54">
        <v>4456657376800</v>
      </c>
      <c r="Q324" s="54">
        <f t="shared" ref="Q324:Q387" si="18">N324/1000000</f>
        <v>4235846.7669000002</v>
      </c>
      <c r="R324" s="54">
        <f t="shared" ref="R324:R387" si="19">O324/1000000</f>
        <v>4562235.0756999999</v>
      </c>
      <c r="S324" s="54">
        <f t="shared" ref="S324:S387" si="20">P324/1000000</f>
        <v>4456657.3767999997</v>
      </c>
    </row>
    <row r="325" spans="1:19" hidden="1">
      <c r="A325" s="54" t="s">
        <v>321</v>
      </c>
      <c r="B325" s="55" t="s">
        <v>320</v>
      </c>
      <c r="C325" s="54" t="s">
        <v>711</v>
      </c>
      <c r="D325" s="55" t="s">
        <v>710</v>
      </c>
      <c r="E325" s="54">
        <v>15231973000</v>
      </c>
      <c r="F325" s="54">
        <v>18318601000</v>
      </c>
      <c r="G325" s="54">
        <v>79276664000</v>
      </c>
      <c r="H325" s="54">
        <v>87924544000</v>
      </c>
      <c r="I325" s="54">
        <v>95129659000</v>
      </c>
      <c r="J325" s="54">
        <v>101726331000</v>
      </c>
      <c r="K325" s="54">
        <v>99290381000</v>
      </c>
      <c r="L325" s="54">
        <v>99937696000</v>
      </c>
      <c r="M325" s="54">
        <v>104295862000</v>
      </c>
      <c r="N325" s="54">
        <v>107562008000</v>
      </c>
      <c r="O325" s="54">
        <v>108108009000</v>
      </c>
      <c r="P325" s="54">
        <v>98808010000</v>
      </c>
      <c r="Q325" s="54">
        <f t="shared" si="18"/>
        <v>107562.008</v>
      </c>
      <c r="R325" s="54">
        <f t="shared" si="19"/>
        <v>108108.00900000001</v>
      </c>
      <c r="S325" s="54">
        <f t="shared" si="20"/>
        <v>98808.01</v>
      </c>
    </row>
    <row r="326" spans="1:19" hidden="1">
      <c r="A326" s="54" t="s">
        <v>321</v>
      </c>
      <c r="B326" s="55" t="s">
        <v>320</v>
      </c>
      <c r="C326" s="54" t="s">
        <v>709</v>
      </c>
      <c r="D326" s="55" t="s">
        <v>708</v>
      </c>
      <c r="E326" s="54">
        <v>95800000000</v>
      </c>
      <c r="F326" s="54">
        <v>340100000000</v>
      </c>
      <c r="G326" s="54">
        <v>1371100000000</v>
      </c>
      <c r="H326" s="54">
        <v>1674700000000</v>
      </c>
      <c r="I326" s="54">
        <v>1860400000000</v>
      </c>
      <c r="J326" s="54">
        <v>2130000000000</v>
      </c>
      <c r="K326" s="54">
        <v>2443900000000</v>
      </c>
      <c r="L326" s="54">
        <v>2709400000000</v>
      </c>
      <c r="M326" s="54">
        <v>3470000000000</v>
      </c>
      <c r="N326" s="54">
        <v>4437400000000</v>
      </c>
      <c r="O326" s="54">
        <v>5322100000000</v>
      </c>
      <c r="P326" s="54">
        <v>5855000000000</v>
      </c>
      <c r="Q326" s="54">
        <f t="shared" si="18"/>
        <v>4437400</v>
      </c>
      <c r="R326" s="54">
        <f t="shared" si="19"/>
        <v>5322100</v>
      </c>
      <c r="S326" s="54">
        <f t="shared" si="20"/>
        <v>5855000</v>
      </c>
    </row>
    <row r="327" spans="1:19" hidden="1">
      <c r="A327" s="54" t="s">
        <v>321</v>
      </c>
      <c r="B327" s="55" t="s">
        <v>320</v>
      </c>
      <c r="C327" s="54" t="s">
        <v>707</v>
      </c>
      <c r="D327" s="55" t="s">
        <v>706</v>
      </c>
      <c r="E327" s="54">
        <v>4817542204.0267305</v>
      </c>
      <c r="F327" s="54">
        <v>11784927700</v>
      </c>
      <c r="G327" s="54">
        <v>20283780000</v>
      </c>
      <c r="H327" s="54">
        <v>21386150000</v>
      </c>
      <c r="I327" s="54">
        <v>21990960000</v>
      </c>
      <c r="J327" s="54">
        <v>22593470000</v>
      </c>
      <c r="K327" s="54">
        <v>23438240000</v>
      </c>
      <c r="L327" s="54">
        <v>24191430000</v>
      </c>
      <c r="M327" s="54">
        <v>24979190000</v>
      </c>
      <c r="N327" s="54">
        <v>26020850000</v>
      </c>
      <c r="O327" s="54">
        <v>26896660000</v>
      </c>
      <c r="P327" s="54">
        <v>24638720000</v>
      </c>
      <c r="Q327" s="54">
        <f t="shared" si="18"/>
        <v>26020.85</v>
      </c>
      <c r="R327" s="54">
        <f t="shared" si="19"/>
        <v>26896.66</v>
      </c>
      <c r="S327" s="54">
        <f t="shared" si="20"/>
        <v>24638.720000000001</v>
      </c>
    </row>
    <row r="328" spans="1:19" hidden="1">
      <c r="A328" s="54" t="s">
        <v>321</v>
      </c>
      <c r="B328" s="55" t="s">
        <v>320</v>
      </c>
      <c r="C328" s="54" t="s">
        <v>705</v>
      </c>
      <c r="D328" s="55" t="s">
        <v>704</v>
      </c>
      <c r="E328" s="54">
        <v>30526167800</v>
      </c>
      <c r="F328" s="54">
        <v>744726139300</v>
      </c>
      <c r="G328" s="54">
        <v>10064618859100</v>
      </c>
      <c r="H328" s="54">
        <v>11430511000000</v>
      </c>
      <c r="I328" s="54">
        <v>10840521000000</v>
      </c>
      <c r="J328" s="54">
        <v>10746852000000</v>
      </c>
      <c r="K328" s="54">
        <v>7795420000000</v>
      </c>
      <c r="L328" s="54">
        <v>6661366440400</v>
      </c>
      <c r="M328" s="54">
        <v>7084543000000</v>
      </c>
      <c r="N328" s="54">
        <v>7274689036200</v>
      </c>
      <c r="O328" s="54">
        <v>6689508947100</v>
      </c>
      <c r="P328" s="54">
        <v>5768440487100</v>
      </c>
      <c r="Q328" s="54">
        <f t="shared" si="18"/>
        <v>7274689.0362</v>
      </c>
      <c r="R328" s="54">
        <f t="shared" si="19"/>
        <v>6689508.9471000005</v>
      </c>
      <c r="S328" s="54">
        <f t="shared" si="20"/>
        <v>5768440.4870999996</v>
      </c>
    </row>
    <row r="329" spans="1:19" hidden="1">
      <c r="A329" s="54" t="s">
        <v>321</v>
      </c>
      <c r="B329" s="55" t="s">
        <v>320</v>
      </c>
      <c r="C329" s="54" t="s">
        <v>703</v>
      </c>
      <c r="D329" s="55" t="s">
        <v>702</v>
      </c>
      <c r="E329" s="54" t="s">
        <v>299</v>
      </c>
      <c r="F329" s="54">
        <v>6798819100</v>
      </c>
      <c r="G329" s="54">
        <v>31749400000</v>
      </c>
      <c r="H329" s="54" t="s">
        <v>299</v>
      </c>
      <c r="I329" s="54" t="s">
        <v>299</v>
      </c>
      <c r="J329" s="54" t="s">
        <v>299</v>
      </c>
      <c r="K329" s="54" t="s">
        <v>299</v>
      </c>
      <c r="L329" s="54" t="s">
        <v>299</v>
      </c>
      <c r="M329" s="54" t="s">
        <v>299</v>
      </c>
      <c r="N329" s="54" t="s">
        <v>299</v>
      </c>
      <c r="O329" s="54" t="s">
        <v>299</v>
      </c>
      <c r="P329" s="54" t="s">
        <v>299</v>
      </c>
      <c r="Q329" s="54" t="e">
        <f t="shared" si="18"/>
        <v>#VALUE!</v>
      </c>
      <c r="R329" s="54" t="e">
        <f t="shared" si="19"/>
        <v>#VALUE!</v>
      </c>
      <c r="S329" s="54" t="e">
        <f t="shared" si="20"/>
        <v>#VALUE!</v>
      </c>
    </row>
    <row r="330" spans="1:19" hidden="1">
      <c r="A330" s="54" t="s">
        <v>321</v>
      </c>
      <c r="B330" s="55" t="s">
        <v>320</v>
      </c>
      <c r="C330" s="54" t="s">
        <v>701</v>
      </c>
      <c r="D330" s="55" t="s">
        <v>700</v>
      </c>
      <c r="E330" s="54" t="s">
        <v>299</v>
      </c>
      <c r="F330" s="54">
        <v>6171645000</v>
      </c>
      <c r="G330" s="54">
        <v>16677256000</v>
      </c>
      <c r="H330" s="54">
        <v>17916682000</v>
      </c>
      <c r="I330" s="54">
        <v>18910784000</v>
      </c>
      <c r="J330" s="54">
        <v>20048226000</v>
      </c>
      <c r="K330" s="54">
        <v>20631362000</v>
      </c>
      <c r="L330" s="54">
        <v>21747910000</v>
      </c>
      <c r="M330" s="54">
        <v>23833614000</v>
      </c>
      <c r="N330" s="54">
        <v>25817676000</v>
      </c>
      <c r="O330" s="54">
        <v>27732290000</v>
      </c>
      <c r="P330" s="54">
        <v>26834521000</v>
      </c>
      <c r="Q330" s="54">
        <f t="shared" si="18"/>
        <v>25817.675999999999</v>
      </c>
      <c r="R330" s="54">
        <f t="shared" si="19"/>
        <v>27732.29</v>
      </c>
      <c r="S330" s="54">
        <f t="shared" si="20"/>
        <v>26834.521000000001</v>
      </c>
    </row>
    <row r="331" spans="1:19" hidden="1">
      <c r="A331" s="54" t="s">
        <v>321</v>
      </c>
      <c r="B331" s="55" t="s">
        <v>320</v>
      </c>
      <c r="C331" s="54" t="s">
        <v>699</v>
      </c>
      <c r="D331" s="55" t="s">
        <v>698</v>
      </c>
      <c r="E331" s="54">
        <v>2884071300</v>
      </c>
      <c r="F331" s="54">
        <v>12062072300</v>
      </c>
      <c r="G331" s="54">
        <v>35002132000</v>
      </c>
      <c r="H331" s="54">
        <v>40118436200</v>
      </c>
      <c r="I331" s="54">
        <v>44389631500</v>
      </c>
      <c r="J331" s="54">
        <v>48001148500</v>
      </c>
      <c r="K331" s="54">
        <v>51791348300</v>
      </c>
      <c r="L331" s="54">
        <v>56132157900</v>
      </c>
      <c r="M331" s="54">
        <v>58688938000</v>
      </c>
      <c r="N331" s="54">
        <v>61770630500</v>
      </c>
      <c r="O331" s="54">
        <v>64962568500</v>
      </c>
      <c r="P331" s="54">
        <v>65432037600</v>
      </c>
      <c r="Q331" s="54">
        <f t="shared" si="18"/>
        <v>61770.630499999999</v>
      </c>
      <c r="R331" s="54">
        <f t="shared" si="19"/>
        <v>64962.568500000001</v>
      </c>
      <c r="S331" s="54">
        <f t="shared" si="20"/>
        <v>65432.037600000003</v>
      </c>
    </row>
    <row r="332" spans="1:19" hidden="1">
      <c r="A332" s="54" t="s">
        <v>321</v>
      </c>
      <c r="B332" s="55" t="s">
        <v>320</v>
      </c>
      <c r="C332" s="54" t="s">
        <v>697</v>
      </c>
      <c r="D332" s="55" t="s">
        <v>696</v>
      </c>
      <c r="E332" s="54">
        <v>25202595200</v>
      </c>
      <c r="F332" s="54">
        <v>67159835100</v>
      </c>
      <c r="G332" s="54">
        <v>515078541000</v>
      </c>
      <c r="H332" s="54">
        <v>747326498000</v>
      </c>
      <c r="I332" s="54">
        <v>866921083000</v>
      </c>
      <c r="J332" s="54">
        <v>1060814376000</v>
      </c>
      <c r="K332" s="54">
        <v>1297961440000</v>
      </c>
      <c r="L332" s="54">
        <v>1568097000000</v>
      </c>
      <c r="M332" s="54">
        <v>1832786000000</v>
      </c>
      <c r="N332" s="54">
        <v>2200121000000</v>
      </c>
      <c r="O332" s="54">
        <v>2690751000000</v>
      </c>
      <c r="P332" s="54">
        <v>3374349000000</v>
      </c>
      <c r="Q332" s="54">
        <f t="shared" si="18"/>
        <v>2200121</v>
      </c>
      <c r="R332" s="54">
        <f t="shared" si="19"/>
        <v>2690751</v>
      </c>
      <c r="S332" s="54">
        <f t="shared" si="20"/>
        <v>3374349</v>
      </c>
    </row>
    <row r="333" spans="1:19" hidden="1">
      <c r="A333" s="54" t="s">
        <v>321</v>
      </c>
      <c r="B333" s="55" t="s">
        <v>320</v>
      </c>
      <c r="C333" s="54" t="s">
        <v>695</v>
      </c>
      <c r="D333" s="55" t="s">
        <v>694</v>
      </c>
      <c r="E333" s="54" t="s">
        <v>299</v>
      </c>
      <c r="F333" s="54">
        <v>8557600000</v>
      </c>
      <c r="G333" s="54">
        <v>13372400000</v>
      </c>
      <c r="H333" s="54">
        <v>13706800000</v>
      </c>
      <c r="I333" s="54">
        <v>14754300000</v>
      </c>
      <c r="J333" s="54">
        <v>15999800000</v>
      </c>
      <c r="K333" s="54">
        <v>16941500000</v>
      </c>
      <c r="L333" s="54">
        <v>18437000000</v>
      </c>
      <c r="M333" s="54">
        <v>19143300000</v>
      </c>
      <c r="N333" s="54">
        <v>19268000000</v>
      </c>
      <c r="O333" s="54">
        <v>20850500000</v>
      </c>
      <c r="P333" s="54" t="s">
        <v>299</v>
      </c>
      <c r="Q333" s="54">
        <f t="shared" si="18"/>
        <v>19268</v>
      </c>
      <c r="R333" s="54">
        <f t="shared" si="19"/>
        <v>20850.5</v>
      </c>
      <c r="S333" s="54" t="e">
        <f t="shared" si="20"/>
        <v>#VALUE!</v>
      </c>
    </row>
    <row r="334" spans="1:19">
      <c r="A334" s="54" t="s">
        <v>321</v>
      </c>
      <c r="B334" s="55" t="s">
        <v>320</v>
      </c>
      <c r="C334" s="54" t="s">
        <v>230</v>
      </c>
      <c r="D334" s="55" t="s">
        <v>63</v>
      </c>
      <c r="E334" s="54">
        <v>3076200000</v>
      </c>
      <c r="F334" s="54">
        <v>9735800000</v>
      </c>
      <c r="G334" s="54">
        <v>42642222800</v>
      </c>
      <c r="H334" s="54">
        <v>44371635600</v>
      </c>
      <c r="I334" s="54">
        <v>47721285900</v>
      </c>
      <c r="J334" s="54">
        <v>57130774000</v>
      </c>
      <c r="K334" s="54">
        <v>60139423700</v>
      </c>
      <c r="L334" s="54">
        <v>65038163500</v>
      </c>
      <c r="M334" s="54">
        <v>72521646100</v>
      </c>
      <c r="N334" s="54">
        <v>79404670700</v>
      </c>
      <c r="O334" s="54">
        <v>83845179670.596695</v>
      </c>
      <c r="P334" s="54">
        <v>85354392904.667404</v>
      </c>
      <c r="Q334" s="54">
        <f t="shared" si="18"/>
        <v>79404.670700000002</v>
      </c>
      <c r="R334" s="54">
        <f t="shared" si="19"/>
        <v>83845.179670596699</v>
      </c>
      <c r="S334" s="54">
        <f t="shared" si="20"/>
        <v>85354.392904667402</v>
      </c>
    </row>
    <row r="335" spans="1:19" hidden="1">
      <c r="A335" s="54" t="s">
        <v>321</v>
      </c>
      <c r="B335" s="55" t="s">
        <v>320</v>
      </c>
      <c r="C335" s="54" t="s">
        <v>693</v>
      </c>
      <c r="D335" s="55" t="s">
        <v>692</v>
      </c>
      <c r="E335" s="54">
        <v>90959000000</v>
      </c>
      <c r="F335" s="54">
        <v>136442000000</v>
      </c>
      <c r="G335" s="54">
        <v>197998000000</v>
      </c>
      <c r="H335" s="54">
        <v>201037000000</v>
      </c>
      <c r="I335" s="54">
        <v>204321000000</v>
      </c>
      <c r="J335" s="54">
        <v>206897000000</v>
      </c>
      <c r="K335" s="54">
        <v>211385000000</v>
      </c>
      <c r="L335" s="54">
        <v>217518000000</v>
      </c>
      <c r="M335" s="54">
        <v>226301000000</v>
      </c>
      <c r="N335" s="54">
        <v>233468000000</v>
      </c>
      <c r="O335" s="54">
        <v>239852000000</v>
      </c>
      <c r="P335" s="54">
        <v>236032000000</v>
      </c>
      <c r="Q335" s="54">
        <f t="shared" si="18"/>
        <v>233468</v>
      </c>
      <c r="R335" s="54">
        <f t="shared" si="19"/>
        <v>239852</v>
      </c>
      <c r="S335" s="54">
        <f t="shared" si="20"/>
        <v>236032</v>
      </c>
    </row>
    <row r="336" spans="1:19" hidden="1">
      <c r="A336" s="54" t="s">
        <v>321</v>
      </c>
      <c r="B336" s="55" t="s">
        <v>320</v>
      </c>
      <c r="C336" s="54" t="s">
        <v>691</v>
      </c>
      <c r="D336" s="55" t="s">
        <v>690</v>
      </c>
      <c r="E336" s="54">
        <v>1053546000000</v>
      </c>
      <c r="F336" s="54">
        <v>1478585000000</v>
      </c>
      <c r="G336" s="54">
        <v>2058369000000</v>
      </c>
      <c r="H336" s="54">
        <v>2088804000000</v>
      </c>
      <c r="I336" s="54">
        <v>2117189000000</v>
      </c>
      <c r="J336" s="54">
        <v>2149765000000</v>
      </c>
      <c r="K336" s="54">
        <v>2198432000000</v>
      </c>
      <c r="L336" s="54">
        <v>2234129000000</v>
      </c>
      <c r="M336" s="54">
        <v>2297242000000</v>
      </c>
      <c r="N336" s="54">
        <v>2363306000000</v>
      </c>
      <c r="O336" s="54">
        <v>2437635000000</v>
      </c>
      <c r="P336" s="54">
        <v>2302860000000</v>
      </c>
      <c r="Q336" s="54">
        <f t="shared" si="18"/>
        <v>2363306</v>
      </c>
      <c r="R336" s="54">
        <f t="shared" si="19"/>
        <v>2437635</v>
      </c>
      <c r="S336" s="54">
        <f t="shared" si="20"/>
        <v>2302860</v>
      </c>
    </row>
    <row r="337" spans="1:19" hidden="1">
      <c r="A337" s="54" t="s">
        <v>321</v>
      </c>
      <c r="B337" s="55" t="s">
        <v>320</v>
      </c>
      <c r="C337" s="54" t="s">
        <v>689</v>
      </c>
      <c r="D337" s="55" t="s">
        <v>688</v>
      </c>
      <c r="E337" s="54">
        <v>314955005952</v>
      </c>
      <c r="F337" s="54">
        <v>446249992200</v>
      </c>
      <c r="G337" s="54" t="s">
        <v>299</v>
      </c>
      <c r="H337" s="54" t="s">
        <v>299</v>
      </c>
      <c r="I337" s="54" t="s">
        <v>299</v>
      </c>
      <c r="J337" s="54" t="s">
        <v>299</v>
      </c>
      <c r="K337" s="54">
        <v>572812000000</v>
      </c>
      <c r="L337" s="54">
        <v>592618000000</v>
      </c>
      <c r="M337" s="54">
        <v>616195000000</v>
      </c>
      <c r="N337" s="54">
        <v>636343000000</v>
      </c>
      <c r="O337" s="54">
        <v>657240000000</v>
      </c>
      <c r="P337" s="54">
        <v>609090000000</v>
      </c>
      <c r="Q337" s="54">
        <f t="shared" si="18"/>
        <v>636343</v>
      </c>
      <c r="R337" s="54">
        <f t="shared" si="19"/>
        <v>657240</v>
      </c>
      <c r="S337" s="54">
        <f t="shared" si="20"/>
        <v>609090</v>
      </c>
    </row>
    <row r="338" spans="1:19" hidden="1">
      <c r="A338" s="54" t="s">
        <v>321</v>
      </c>
      <c r="B338" s="55" t="s">
        <v>320</v>
      </c>
      <c r="C338" s="54" t="s">
        <v>687</v>
      </c>
      <c r="D338" s="55" t="s">
        <v>686</v>
      </c>
      <c r="E338" s="54">
        <v>1620600000000</v>
      </c>
      <c r="F338" s="54">
        <v>3608200000000</v>
      </c>
      <c r="G338" s="54">
        <v>8581582503200</v>
      </c>
      <c r="H338" s="54">
        <v>8766489229800.001</v>
      </c>
      <c r="I338" s="54">
        <v>8690531739900</v>
      </c>
      <c r="J338" s="54">
        <v>8988342089900</v>
      </c>
      <c r="K338" s="54">
        <v>8503461562899.999</v>
      </c>
      <c r="L338" s="54">
        <v>8310636115400</v>
      </c>
      <c r="M338" s="54">
        <v>8668907682300</v>
      </c>
      <c r="N338" s="54">
        <v>9368896705900</v>
      </c>
      <c r="O338" s="54">
        <v>9886900000000</v>
      </c>
      <c r="P338" s="54">
        <v>8816150720300</v>
      </c>
      <c r="Q338" s="54">
        <f t="shared" si="18"/>
        <v>9368896.7059000004</v>
      </c>
      <c r="R338" s="54">
        <f t="shared" si="19"/>
        <v>9886900</v>
      </c>
      <c r="S338" s="54">
        <f t="shared" si="20"/>
        <v>8816150.7203000002</v>
      </c>
    </row>
    <row r="339" spans="1:19" hidden="1">
      <c r="A339" s="54" t="s">
        <v>321</v>
      </c>
      <c r="B339" s="55" t="s">
        <v>320</v>
      </c>
      <c r="C339" s="54" t="s">
        <v>685</v>
      </c>
      <c r="D339" s="55" t="s">
        <v>684</v>
      </c>
      <c r="E339" s="54">
        <v>2498299900</v>
      </c>
      <c r="F339" s="54">
        <v>10011609000</v>
      </c>
      <c r="G339" s="54">
        <v>41531716100</v>
      </c>
      <c r="H339" s="54">
        <v>45389296600</v>
      </c>
      <c r="I339" s="54">
        <v>49463596600</v>
      </c>
      <c r="J339" s="54">
        <v>51309079300</v>
      </c>
      <c r="K339" s="54">
        <v>58581061600</v>
      </c>
      <c r="L339" s="54">
        <v>64389939300</v>
      </c>
      <c r="M339" s="54">
        <v>70142188200</v>
      </c>
      <c r="N339" s="54">
        <v>80445799900</v>
      </c>
      <c r="O339" s="54">
        <v>90739738300</v>
      </c>
      <c r="P339" s="54">
        <v>96209618900</v>
      </c>
      <c r="Q339" s="54">
        <f t="shared" si="18"/>
        <v>80445.799899999998</v>
      </c>
      <c r="R339" s="54">
        <f t="shared" si="19"/>
        <v>90739.738299999997</v>
      </c>
      <c r="S339" s="54">
        <f t="shared" si="20"/>
        <v>96209.618900000001</v>
      </c>
    </row>
    <row r="340" spans="1:19" hidden="1">
      <c r="A340" s="54" t="s">
        <v>321</v>
      </c>
      <c r="B340" s="55" t="s">
        <v>320</v>
      </c>
      <c r="C340" s="54" t="s">
        <v>683</v>
      </c>
      <c r="D340" s="55" t="s">
        <v>682</v>
      </c>
      <c r="E340" s="54">
        <v>15000</v>
      </c>
      <c r="F340" s="54">
        <v>6043100000</v>
      </c>
      <c r="G340" s="54">
        <v>25478700000</v>
      </c>
      <c r="H340" s="54">
        <v>27227300000</v>
      </c>
      <c r="I340" s="54">
        <v>28593100000</v>
      </c>
      <c r="J340" s="54">
        <v>31124000000</v>
      </c>
      <c r="K340" s="54">
        <v>33935000000</v>
      </c>
      <c r="L340" s="54">
        <v>35836000000</v>
      </c>
      <c r="M340" s="54">
        <v>40761600000</v>
      </c>
      <c r="N340" s="54">
        <v>44599400000</v>
      </c>
      <c r="O340" s="54">
        <v>49252653900</v>
      </c>
      <c r="P340" s="54">
        <v>49266736200</v>
      </c>
      <c r="Q340" s="54">
        <f t="shared" si="18"/>
        <v>44599.4</v>
      </c>
      <c r="R340" s="54">
        <f t="shared" si="19"/>
        <v>49252.653899999998</v>
      </c>
      <c r="S340" s="54">
        <f t="shared" si="20"/>
        <v>49266.736199999999</v>
      </c>
    </row>
    <row r="341" spans="1:19" hidden="1">
      <c r="A341" s="54" t="s">
        <v>321</v>
      </c>
      <c r="B341" s="55" t="s">
        <v>320</v>
      </c>
      <c r="C341" s="54" t="s">
        <v>681</v>
      </c>
      <c r="D341" s="55" t="s">
        <v>680</v>
      </c>
      <c r="E341" s="54">
        <v>1463577584000</v>
      </c>
      <c r="F341" s="54">
        <v>2109090000000</v>
      </c>
      <c r="G341" s="54">
        <v>2693560000000</v>
      </c>
      <c r="H341" s="54">
        <v>2745310000000</v>
      </c>
      <c r="I341" s="54">
        <v>2811350000000</v>
      </c>
      <c r="J341" s="54">
        <v>2927430000000</v>
      </c>
      <c r="K341" s="54">
        <v>3026180000000</v>
      </c>
      <c r="L341" s="54">
        <v>3134740000000</v>
      </c>
      <c r="M341" s="54">
        <v>3267160000000</v>
      </c>
      <c r="N341" s="54">
        <v>3367860000000</v>
      </c>
      <c r="O341" s="54">
        <v>3473350000000</v>
      </c>
      <c r="P341" s="54">
        <v>3367560000000</v>
      </c>
      <c r="Q341" s="54">
        <f t="shared" si="18"/>
        <v>3367860</v>
      </c>
      <c r="R341" s="54">
        <f t="shared" si="19"/>
        <v>3473350</v>
      </c>
      <c r="S341" s="54">
        <f t="shared" si="20"/>
        <v>3367560</v>
      </c>
    </row>
    <row r="342" spans="1:19" hidden="1">
      <c r="A342" s="54" t="s">
        <v>321</v>
      </c>
      <c r="B342" s="55" t="s">
        <v>320</v>
      </c>
      <c r="C342" s="54" t="s">
        <v>679</v>
      </c>
      <c r="D342" s="55" t="s">
        <v>678</v>
      </c>
      <c r="E342" s="54">
        <v>192079100</v>
      </c>
      <c r="F342" s="54">
        <v>2715250000</v>
      </c>
      <c r="G342" s="54">
        <v>59816320900</v>
      </c>
      <c r="H342" s="54">
        <v>75315365300</v>
      </c>
      <c r="I342" s="54">
        <v>124477578800</v>
      </c>
      <c r="J342" s="54">
        <v>158683996800</v>
      </c>
      <c r="K342" s="54">
        <v>183525639100</v>
      </c>
      <c r="L342" s="54">
        <v>219594593000</v>
      </c>
      <c r="M342" s="54">
        <v>262797968799.99997</v>
      </c>
      <c r="N342" s="54">
        <v>308587391700</v>
      </c>
      <c r="O342" s="54">
        <v>356544269800</v>
      </c>
      <c r="P342" s="54">
        <v>383486089300</v>
      </c>
      <c r="Q342" s="54">
        <f t="shared" si="18"/>
        <v>308587.39169999998</v>
      </c>
      <c r="R342" s="54">
        <f t="shared" si="19"/>
        <v>356544.26980000001</v>
      </c>
      <c r="S342" s="54">
        <f t="shared" si="20"/>
        <v>383486.08929999999</v>
      </c>
    </row>
    <row r="343" spans="1:19" hidden="1">
      <c r="A343" s="54" t="s">
        <v>321</v>
      </c>
      <c r="B343" s="55" t="s">
        <v>320</v>
      </c>
      <c r="C343" s="54" t="s">
        <v>677</v>
      </c>
      <c r="D343" s="55" t="s">
        <v>676</v>
      </c>
      <c r="E343" s="54" t="s">
        <v>299</v>
      </c>
      <c r="F343" s="54" t="s">
        <v>299</v>
      </c>
      <c r="G343" s="54" t="s">
        <v>299</v>
      </c>
      <c r="H343" s="54" t="s">
        <v>299</v>
      </c>
      <c r="I343" s="54" t="s">
        <v>299</v>
      </c>
      <c r="J343" s="54" t="s">
        <v>299</v>
      </c>
      <c r="K343" s="54" t="s">
        <v>299</v>
      </c>
      <c r="L343" s="54" t="s">
        <v>299</v>
      </c>
      <c r="M343" s="54" t="s">
        <v>299</v>
      </c>
      <c r="N343" s="54" t="s">
        <v>299</v>
      </c>
      <c r="O343" s="54" t="s">
        <v>299</v>
      </c>
      <c r="P343" s="54" t="s">
        <v>299</v>
      </c>
      <c r="Q343" s="54" t="e">
        <f t="shared" si="18"/>
        <v>#VALUE!</v>
      </c>
      <c r="R343" s="54" t="e">
        <f t="shared" si="19"/>
        <v>#VALUE!</v>
      </c>
      <c r="S343" s="54" t="e">
        <f t="shared" si="20"/>
        <v>#VALUE!</v>
      </c>
    </row>
    <row r="344" spans="1:19" hidden="1">
      <c r="A344" s="54" t="s">
        <v>321</v>
      </c>
      <c r="B344" s="55" t="s">
        <v>320</v>
      </c>
      <c r="C344" s="54" t="s">
        <v>675</v>
      </c>
      <c r="D344" s="55" t="s">
        <v>674</v>
      </c>
      <c r="E344" s="54">
        <v>45538936000</v>
      </c>
      <c r="F344" s="54">
        <v>141247276000</v>
      </c>
      <c r="G344" s="54">
        <v>203308218000</v>
      </c>
      <c r="H344" s="54">
        <v>188380636000</v>
      </c>
      <c r="I344" s="54">
        <v>179884380000</v>
      </c>
      <c r="J344" s="54">
        <v>177235976000</v>
      </c>
      <c r="K344" s="54">
        <v>176368863000</v>
      </c>
      <c r="L344" s="54">
        <v>174494176000</v>
      </c>
      <c r="M344" s="54">
        <v>176903369000</v>
      </c>
      <c r="N344" s="54">
        <v>179557676000</v>
      </c>
      <c r="O344" s="54">
        <v>183250401000</v>
      </c>
      <c r="P344" s="54">
        <v>165326427000</v>
      </c>
      <c r="Q344" s="54">
        <f t="shared" si="18"/>
        <v>179557.67600000001</v>
      </c>
      <c r="R344" s="54">
        <f t="shared" si="19"/>
        <v>183250.40100000001</v>
      </c>
      <c r="S344" s="54">
        <f t="shared" si="20"/>
        <v>165326.427</v>
      </c>
    </row>
    <row r="345" spans="1:19" hidden="1">
      <c r="A345" s="54" t="s">
        <v>321</v>
      </c>
      <c r="B345" s="55" t="s">
        <v>320</v>
      </c>
      <c r="C345" s="54" t="s">
        <v>673</v>
      </c>
      <c r="D345" s="55" t="s">
        <v>672</v>
      </c>
      <c r="E345" s="54">
        <v>6306000000</v>
      </c>
      <c r="F345" s="54">
        <v>8633000000</v>
      </c>
      <c r="G345" s="54">
        <v>14412100000</v>
      </c>
      <c r="H345" s="54">
        <v>15116500000</v>
      </c>
      <c r="I345" s="54">
        <v>15079500000</v>
      </c>
      <c r="J345" s="54">
        <v>15951000000</v>
      </c>
      <c r="K345" s="54">
        <v>16813800000</v>
      </c>
      <c r="L345" s="54">
        <v>18223700000</v>
      </c>
      <c r="M345" s="54">
        <v>18828900000</v>
      </c>
      <c r="N345" s="54">
        <v>19199000000</v>
      </c>
      <c r="O345" s="54">
        <v>19889800000</v>
      </c>
      <c r="P345" s="54" t="s">
        <v>299</v>
      </c>
      <c r="Q345" s="54">
        <f t="shared" si="18"/>
        <v>19199</v>
      </c>
      <c r="R345" s="54">
        <f t="shared" si="19"/>
        <v>19889.8</v>
      </c>
      <c r="S345" s="54" t="e">
        <f t="shared" si="20"/>
        <v>#VALUE!</v>
      </c>
    </row>
    <row r="346" spans="1:19" hidden="1">
      <c r="A346" s="54" t="s">
        <v>321</v>
      </c>
      <c r="B346" s="55" t="s">
        <v>320</v>
      </c>
      <c r="C346" s="54" t="s">
        <v>671</v>
      </c>
      <c r="D346" s="55" t="s">
        <v>670</v>
      </c>
      <c r="E346" s="54">
        <v>750866660</v>
      </c>
      <c r="F346" s="54">
        <v>1404119800</v>
      </c>
      <c r="G346" s="54">
        <v>2102371000</v>
      </c>
      <c r="H346" s="54">
        <v>2159682100</v>
      </c>
      <c r="I346" s="54">
        <v>2275074300</v>
      </c>
      <c r="J346" s="54">
        <v>2461043000</v>
      </c>
      <c r="K346" s="54">
        <v>2691921400</v>
      </c>
      <c r="L346" s="54">
        <v>2866430000</v>
      </c>
      <c r="M346" s="54">
        <v>3039350000</v>
      </c>
      <c r="N346" s="54">
        <v>3149613600</v>
      </c>
      <c r="O346" s="54">
        <v>3274274900</v>
      </c>
      <c r="P346" s="54">
        <v>2813671500</v>
      </c>
      <c r="Q346" s="54">
        <f t="shared" si="18"/>
        <v>3149.6136000000001</v>
      </c>
      <c r="R346" s="54">
        <f t="shared" si="19"/>
        <v>3274.2748999999999</v>
      </c>
      <c r="S346" s="54">
        <f t="shared" si="20"/>
        <v>2813.6714999999999</v>
      </c>
    </row>
    <row r="347" spans="1:19" hidden="1">
      <c r="A347" s="54" t="s">
        <v>321</v>
      </c>
      <c r="B347" s="55" t="s">
        <v>320</v>
      </c>
      <c r="C347" s="54" t="s">
        <v>669</v>
      </c>
      <c r="D347" s="55" t="s">
        <v>668</v>
      </c>
      <c r="E347" s="54" t="s">
        <v>299</v>
      </c>
      <c r="F347" s="54" t="s">
        <v>299</v>
      </c>
      <c r="G347" s="54">
        <v>4984000000</v>
      </c>
      <c r="H347" s="54">
        <v>5265000000</v>
      </c>
      <c r="I347" s="54">
        <v>5399000000</v>
      </c>
      <c r="J347" s="54">
        <v>5610000000</v>
      </c>
      <c r="K347" s="54">
        <v>5799000000</v>
      </c>
      <c r="L347" s="54">
        <v>5901000000</v>
      </c>
      <c r="M347" s="54">
        <v>6013000000</v>
      </c>
      <c r="N347" s="54">
        <v>6060000000</v>
      </c>
      <c r="O347" s="54">
        <v>6364000000</v>
      </c>
      <c r="P347" s="54">
        <v>5844000000</v>
      </c>
      <c r="Q347" s="54">
        <f t="shared" si="18"/>
        <v>6060</v>
      </c>
      <c r="R347" s="54">
        <f t="shared" si="19"/>
        <v>6364</v>
      </c>
      <c r="S347" s="54">
        <f t="shared" si="20"/>
        <v>5844</v>
      </c>
    </row>
    <row r="348" spans="1:19" hidden="1">
      <c r="A348" s="54" t="s">
        <v>321</v>
      </c>
      <c r="B348" s="55" t="s">
        <v>320</v>
      </c>
      <c r="C348" s="54" t="s">
        <v>667</v>
      </c>
      <c r="D348" s="55" t="s">
        <v>666</v>
      </c>
      <c r="E348" s="54">
        <v>34316931700</v>
      </c>
      <c r="F348" s="54">
        <v>149743023000</v>
      </c>
      <c r="G348" s="54">
        <v>364949303000</v>
      </c>
      <c r="H348" s="54">
        <v>388499254000</v>
      </c>
      <c r="I348" s="54">
        <v>416383221000</v>
      </c>
      <c r="J348" s="54">
        <v>447326327000</v>
      </c>
      <c r="K348" s="54">
        <v>476022821000</v>
      </c>
      <c r="L348" s="54">
        <v>502001705000</v>
      </c>
      <c r="M348" s="54">
        <v>526507414000</v>
      </c>
      <c r="N348" s="54">
        <v>550469983000</v>
      </c>
      <c r="O348" s="54">
        <v>592799951000</v>
      </c>
      <c r="P348" s="54">
        <v>599235808000</v>
      </c>
      <c r="Q348" s="54">
        <f t="shared" si="18"/>
        <v>550469.98300000001</v>
      </c>
      <c r="R348" s="54">
        <f t="shared" si="19"/>
        <v>592799.951</v>
      </c>
      <c r="S348" s="54">
        <f t="shared" si="20"/>
        <v>599235.80799999996</v>
      </c>
    </row>
    <row r="349" spans="1:19" hidden="1">
      <c r="A349" s="54" t="s">
        <v>321</v>
      </c>
      <c r="B349" s="55" t="s">
        <v>320</v>
      </c>
      <c r="C349" s="54" t="s">
        <v>665</v>
      </c>
      <c r="D349" s="55" t="s">
        <v>664</v>
      </c>
      <c r="E349" s="54">
        <v>1760500000000</v>
      </c>
      <c r="F349" s="54">
        <v>5232506216200</v>
      </c>
      <c r="G349" s="54">
        <v>45175655671100</v>
      </c>
      <c r="H349" s="54">
        <v>53358078041700</v>
      </c>
      <c r="I349" s="54">
        <v>57864627320100</v>
      </c>
      <c r="J349" s="54">
        <v>61573256815100</v>
      </c>
      <c r="K349" s="54">
        <v>65829149255300</v>
      </c>
      <c r="L349" s="54">
        <v>77087903007200</v>
      </c>
      <c r="M349" s="54">
        <v>93833883938300</v>
      </c>
      <c r="N349" s="54">
        <v>106845291575900</v>
      </c>
      <c r="O349" s="54">
        <v>124109147163700</v>
      </c>
      <c r="P349" s="54">
        <v>149990791901800</v>
      </c>
      <c r="Q349" s="54">
        <f t="shared" si="18"/>
        <v>106845291.5759</v>
      </c>
      <c r="R349" s="54">
        <f t="shared" si="19"/>
        <v>124109147.1637</v>
      </c>
      <c r="S349" s="54">
        <f t="shared" si="20"/>
        <v>149990791.90180001</v>
      </c>
    </row>
    <row r="350" spans="1:19" hidden="1">
      <c r="A350" s="54" t="s">
        <v>321</v>
      </c>
      <c r="B350" s="55" t="s">
        <v>320</v>
      </c>
      <c r="C350" s="54" t="s">
        <v>663</v>
      </c>
      <c r="D350" s="55" t="s">
        <v>662</v>
      </c>
      <c r="E350" s="54">
        <v>8202590300</v>
      </c>
      <c r="F350" s="54">
        <v>263555000000</v>
      </c>
      <c r="G350" s="54">
        <v>518288000000</v>
      </c>
      <c r="H350" s="54">
        <v>505078658700</v>
      </c>
      <c r="I350" s="54">
        <v>516662157300</v>
      </c>
      <c r="J350" s="54">
        <v>520872300700</v>
      </c>
      <c r="K350" s="54">
        <v>619725621200</v>
      </c>
      <c r="L350" s="54">
        <v>698684930600</v>
      </c>
      <c r="M350" s="54">
        <v>783989395300</v>
      </c>
      <c r="N350" s="54">
        <v>835741534500</v>
      </c>
      <c r="O350" s="54">
        <v>843500000000</v>
      </c>
      <c r="P350" s="54">
        <v>824100000000</v>
      </c>
      <c r="Q350" s="54">
        <f t="shared" si="18"/>
        <v>835741.53449999995</v>
      </c>
      <c r="R350" s="54">
        <f t="shared" si="19"/>
        <v>843500</v>
      </c>
      <c r="S350" s="54">
        <f t="shared" si="20"/>
        <v>824100</v>
      </c>
    </row>
    <row r="351" spans="1:19" hidden="1">
      <c r="A351" s="54" t="s">
        <v>321</v>
      </c>
      <c r="B351" s="55" t="s">
        <v>320</v>
      </c>
      <c r="C351" s="54" t="s">
        <v>661</v>
      </c>
      <c r="D351" s="55" t="s">
        <v>660</v>
      </c>
      <c r="E351" s="54">
        <v>15664999400</v>
      </c>
      <c r="F351" s="54">
        <v>130012004400</v>
      </c>
      <c r="G351" s="54">
        <v>753107000000</v>
      </c>
      <c r="H351" s="54">
        <v>830326000000</v>
      </c>
      <c r="I351" s="54">
        <v>856042000000</v>
      </c>
      <c r="J351" s="54">
        <v>852152000000</v>
      </c>
      <c r="K351" s="54">
        <v>883787000000</v>
      </c>
      <c r="L351" s="54">
        <v>925677000000</v>
      </c>
      <c r="M351" s="54">
        <v>980498000000</v>
      </c>
      <c r="N351" s="54">
        <v>994472000000</v>
      </c>
      <c r="O351" s="54">
        <v>1078729000000</v>
      </c>
      <c r="P351" s="54">
        <v>1140757000000</v>
      </c>
      <c r="Q351" s="54">
        <f t="shared" si="18"/>
        <v>994472</v>
      </c>
      <c r="R351" s="54">
        <f t="shared" si="19"/>
        <v>1078729</v>
      </c>
      <c r="S351" s="54">
        <f t="shared" si="20"/>
        <v>1140757</v>
      </c>
    </row>
    <row r="352" spans="1:19" hidden="1">
      <c r="A352" s="54" t="s">
        <v>321</v>
      </c>
      <c r="B352" s="55" t="s">
        <v>320</v>
      </c>
      <c r="C352" s="54" t="s">
        <v>659</v>
      </c>
      <c r="D352" s="55" t="s">
        <v>658</v>
      </c>
      <c r="E352" s="54">
        <v>15481449000</v>
      </c>
      <c r="F352" s="54">
        <v>133691930700</v>
      </c>
      <c r="G352" s="54">
        <v>524124004000</v>
      </c>
      <c r="H352" s="54">
        <v>569992486400</v>
      </c>
      <c r="I352" s="54">
        <v>642673665900</v>
      </c>
      <c r="J352" s="54">
        <v>675571518800</v>
      </c>
      <c r="K352" s="54">
        <v>720254965000</v>
      </c>
      <c r="L352" s="54">
        <v>844479034100</v>
      </c>
      <c r="M352" s="54">
        <v>986919147300</v>
      </c>
      <c r="N352" s="54">
        <v>1076412654200</v>
      </c>
      <c r="O352" s="54">
        <v>1244013989400</v>
      </c>
      <c r="P352" s="54">
        <v>1449887472500</v>
      </c>
      <c r="Q352" s="54">
        <f t="shared" si="18"/>
        <v>1076412.6542</v>
      </c>
      <c r="R352" s="54">
        <f t="shared" si="19"/>
        <v>1244013.9894000001</v>
      </c>
      <c r="S352" s="54">
        <f t="shared" si="20"/>
        <v>1449887.4724999999</v>
      </c>
    </row>
    <row r="353" spans="1:19" hidden="1">
      <c r="A353" s="54" t="s">
        <v>321</v>
      </c>
      <c r="B353" s="55" t="s">
        <v>320</v>
      </c>
      <c r="C353" s="54" t="s">
        <v>657</v>
      </c>
      <c r="D353" s="55" t="s">
        <v>656</v>
      </c>
      <c r="E353" s="54">
        <v>20243415275.832203</v>
      </c>
      <c r="F353" s="54">
        <v>106654200000</v>
      </c>
      <c r="G353" s="54">
        <v>335027800000</v>
      </c>
      <c r="H353" s="54">
        <v>361348500000</v>
      </c>
      <c r="I353" s="54">
        <v>376539400000</v>
      </c>
      <c r="J353" s="54">
        <v>414633500000</v>
      </c>
      <c r="K353" s="54">
        <v>460405200000</v>
      </c>
      <c r="L353" s="54">
        <v>495921900000</v>
      </c>
      <c r="M353" s="54">
        <v>543403000000</v>
      </c>
      <c r="N353" s="54">
        <v>575284900000</v>
      </c>
      <c r="O353" s="54">
        <v>614917700000</v>
      </c>
      <c r="P353" s="54">
        <v>585733600000</v>
      </c>
      <c r="Q353" s="54">
        <f t="shared" si="18"/>
        <v>575284.9</v>
      </c>
      <c r="R353" s="54">
        <f t="shared" si="19"/>
        <v>614917.69999999995</v>
      </c>
      <c r="S353" s="54">
        <f t="shared" si="20"/>
        <v>585733.6</v>
      </c>
    </row>
    <row r="354" spans="1:19" hidden="1">
      <c r="A354" s="54" t="s">
        <v>321</v>
      </c>
      <c r="B354" s="55" t="s">
        <v>320</v>
      </c>
      <c r="C354" s="54" t="s">
        <v>655</v>
      </c>
      <c r="D354" s="55" t="s">
        <v>654</v>
      </c>
      <c r="E354" s="54">
        <v>599256000000</v>
      </c>
      <c r="F354" s="54">
        <v>1337501000000</v>
      </c>
      <c r="G354" s="54">
        <v>1934430000000</v>
      </c>
      <c r="H354" s="54">
        <v>2037059000000</v>
      </c>
      <c r="I354" s="54">
        <v>2138305000000</v>
      </c>
      <c r="J354" s="54">
        <v>2260005000000</v>
      </c>
      <c r="K354" s="54">
        <v>2398280000000</v>
      </c>
      <c r="L354" s="54">
        <v>2490438000000</v>
      </c>
      <c r="M354" s="54">
        <v>2659384000000</v>
      </c>
      <c r="N354" s="54">
        <v>2835119000000</v>
      </c>
      <c r="O354" s="54">
        <v>2844560000000</v>
      </c>
      <c r="P354" s="54">
        <v>2688536000000</v>
      </c>
      <c r="Q354" s="54">
        <f t="shared" si="18"/>
        <v>2835119</v>
      </c>
      <c r="R354" s="54">
        <f t="shared" si="19"/>
        <v>2844560</v>
      </c>
      <c r="S354" s="54">
        <f t="shared" si="20"/>
        <v>2688536</v>
      </c>
    </row>
    <row r="355" spans="1:19" hidden="1">
      <c r="A355" s="54" t="s">
        <v>321</v>
      </c>
      <c r="B355" s="55" t="s">
        <v>320</v>
      </c>
      <c r="C355" s="54" t="s">
        <v>653</v>
      </c>
      <c r="D355" s="55" t="s">
        <v>652</v>
      </c>
      <c r="E355" s="54" t="s">
        <v>299</v>
      </c>
      <c r="F355" s="54">
        <v>13324052000000</v>
      </c>
      <c r="G355" s="54">
        <v>28549802000000</v>
      </c>
      <c r="H355" s="54">
        <v>29006331000000</v>
      </c>
      <c r="I355" s="54">
        <v>30362703000000</v>
      </c>
      <c r="J355" s="54">
        <v>32815207000000</v>
      </c>
      <c r="K355" s="54">
        <v>34975313000000</v>
      </c>
      <c r="L355" s="54">
        <v>36214066000000</v>
      </c>
      <c r="M355" s="54">
        <v>39281357000000</v>
      </c>
      <c r="N355" s="54">
        <v>43392436000000</v>
      </c>
      <c r="O355" s="54">
        <v>47530610000000</v>
      </c>
      <c r="P355" s="54">
        <v>47988479000000</v>
      </c>
      <c r="Q355" s="54">
        <f t="shared" si="18"/>
        <v>43392436</v>
      </c>
      <c r="R355" s="54">
        <f t="shared" si="19"/>
        <v>47530610</v>
      </c>
      <c r="S355" s="54">
        <f t="shared" si="20"/>
        <v>47988479</v>
      </c>
    </row>
    <row r="356" spans="1:19" hidden="1">
      <c r="A356" s="54" t="s">
        <v>321</v>
      </c>
      <c r="B356" s="55" t="s">
        <v>320</v>
      </c>
      <c r="C356" s="54" t="s">
        <v>651</v>
      </c>
      <c r="D356" s="55" t="s">
        <v>650</v>
      </c>
      <c r="E356" s="54">
        <v>377022532000</v>
      </c>
      <c r="F356" s="54">
        <v>709561315000</v>
      </c>
      <c r="G356" s="54">
        <v>1765008670000</v>
      </c>
      <c r="H356" s="54">
        <v>1845159750000</v>
      </c>
      <c r="I356" s="54">
        <v>1970145725000</v>
      </c>
      <c r="J356" s="54">
        <v>2086359608000</v>
      </c>
      <c r="K356" s="54">
        <v>2310847787000</v>
      </c>
      <c r="L356" s="54">
        <v>2512054819000</v>
      </c>
      <c r="M356" s="54">
        <v>2641959405000</v>
      </c>
      <c r="N356" s="54">
        <v>2844727636000</v>
      </c>
      <c r="O356" s="54">
        <v>3047727355000</v>
      </c>
      <c r="P356" s="54">
        <v>2941098988000</v>
      </c>
      <c r="Q356" s="54">
        <f t="shared" si="18"/>
        <v>2844727.6359999999</v>
      </c>
      <c r="R356" s="54">
        <f t="shared" si="19"/>
        <v>3047727.355</v>
      </c>
      <c r="S356" s="54">
        <f t="shared" si="20"/>
        <v>2941098.9879999999</v>
      </c>
    </row>
    <row r="357" spans="1:19" hidden="1">
      <c r="A357" s="54" t="s">
        <v>321</v>
      </c>
      <c r="B357" s="55" t="s">
        <v>320</v>
      </c>
      <c r="C357" s="54" t="s">
        <v>649</v>
      </c>
      <c r="D357" s="55" t="s">
        <v>648</v>
      </c>
      <c r="E357" s="54">
        <v>5761092055692.79</v>
      </c>
      <c r="F357" s="54">
        <v>21398856906300</v>
      </c>
      <c r="G357" s="54">
        <v>87363287113700</v>
      </c>
      <c r="H357" s="54">
        <v>99440131041500</v>
      </c>
      <c r="I357" s="54">
        <v>112335216116400</v>
      </c>
      <c r="J357" s="54">
        <v>124679592925500</v>
      </c>
      <c r="K357" s="54">
        <v>137718738788600</v>
      </c>
      <c r="L357" s="54">
        <v>153916690148700</v>
      </c>
      <c r="M357" s="54">
        <v>170900423611300</v>
      </c>
      <c r="N357" s="54">
        <v>188869569075800</v>
      </c>
      <c r="O357" s="54">
        <v>203510128945000</v>
      </c>
      <c r="P357" s="54">
        <v>197456703597200</v>
      </c>
      <c r="Q357" s="54">
        <f t="shared" si="18"/>
        <v>188869569.0758</v>
      </c>
      <c r="R357" s="54">
        <f t="shared" si="19"/>
        <v>203510128.94499999</v>
      </c>
      <c r="S357" s="54">
        <f t="shared" si="20"/>
        <v>197456703.59720001</v>
      </c>
    </row>
    <row r="358" spans="1:19" hidden="1">
      <c r="A358" s="54" t="s">
        <v>321</v>
      </c>
      <c r="B358" s="55" t="s">
        <v>320</v>
      </c>
      <c r="C358" s="54" t="s">
        <v>647</v>
      </c>
      <c r="D358" s="55" t="s">
        <v>646</v>
      </c>
      <c r="E358" s="54">
        <v>195597200000000</v>
      </c>
      <c r="F358" s="54">
        <v>1389769900000000</v>
      </c>
      <c r="G358" s="54">
        <v>7831726000000000</v>
      </c>
      <c r="H358" s="54">
        <v>8615704500000000</v>
      </c>
      <c r="I358" s="54">
        <v>9546134000000000</v>
      </c>
      <c r="J358" s="54">
        <v>1.05697053E+16</v>
      </c>
      <c r="K358" s="54">
        <v>1.15263328E+16</v>
      </c>
      <c r="L358" s="54">
        <v>1.24017285E+16</v>
      </c>
      <c r="M358" s="54">
        <v>1.35898257E+16</v>
      </c>
      <c r="N358" s="54">
        <v>1.4838756E+16</v>
      </c>
      <c r="O358" s="54">
        <v>1.58325354E+16</v>
      </c>
      <c r="P358" s="54">
        <v>1.54341518E+16</v>
      </c>
      <c r="Q358" s="54">
        <f t="shared" si="18"/>
        <v>14838756000</v>
      </c>
      <c r="R358" s="54">
        <f t="shared" si="19"/>
        <v>15832535400</v>
      </c>
      <c r="S358" s="54">
        <f t="shared" si="20"/>
        <v>15434151800</v>
      </c>
    </row>
    <row r="359" spans="1:19" hidden="1">
      <c r="A359" s="54" t="s">
        <v>321</v>
      </c>
      <c r="B359" s="55" t="s">
        <v>320</v>
      </c>
      <c r="C359" s="54" t="s">
        <v>645</v>
      </c>
      <c r="D359" s="55" t="s">
        <v>644</v>
      </c>
      <c r="E359" s="54">
        <v>37986542436154.797</v>
      </c>
      <c r="F359" s="54">
        <v>628070077414500</v>
      </c>
      <c r="G359" s="54">
        <v>6396330919248400</v>
      </c>
      <c r="H359" s="54">
        <v>7341942699645000</v>
      </c>
      <c r="I359" s="54">
        <v>9933967854471800</v>
      </c>
      <c r="J359" s="54">
        <v>1.15174876175972E+16</v>
      </c>
      <c r="K359" s="54">
        <v>1.14141669527103E+16</v>
      </c>
      <c r="L359" s="54">
        <v>1.31512591678306E+16</v>
      </c>
      <c r="M359" s="54">
        <v>1.53165291173659E+16</v>
      </c>
      <c r="N359" s="54">
        <v>1.91288401541458E+16</v>
      </c>
      <c r="O359" s="54">
        <v>2.44125694724609E+16</v>
      </c>
      <c r="P359" s="54">
        <v>3.5084726045503404E+16</v>
      </c>
      <c r="Q359" s="54">
        <f t="shared" si="18"/>
        <v>19128840154.145802</v>
      </c>
      <c r="R359" s="54">
        <f t="shared" si="19"/>
        <v>24412569472.460899</v>
      </c>
      <c r="S359" s="54">
        <f t="shared" si="20"/>
        <v>35084726045.503403</v>
      </c>
    </row>
    <row r="360" spans="1:19" hidden="1">
      <c r="A360" s="54" t="s">
        <v>321</v>
      </c>
      <c r="B360" s="55" t="s">
        <v>320</v>
      </c>
      <c r="C360" s="54" t="s">
        <v>643</v>
      </c>
      <c r="D360" s="55" t="s">
        <v>642</v>
      </c>
      <c r="E360" s="54">
        <v>55926500000</v>
      </c>
      <c r="F360" s="54">
        <v>50213699900000</v>
      </c>
      <c r="G360" s="54">
        <v>217327107400000</v>
      </c>
      <c r="H360" s="54">
        <v>254225490700000</v>
      </c>
      <c r="I360" s="54">
        <v>273587529200000</v>
      </c>
      <c r="J360" s="54">
        <v>266332655100000</v>
      </c>
      <c r="K360" s="54">
        <v>194680971800000</v>
      </c>
      <c r="L360" s="54">
        <v>196924141700000</v>
      </c>
      <c r="M360" s="54">
        <v>221665709500000</v>
      </c>
      <c r="N360" s="54">
        <v>268918874000000</v>
      </c>
      <c r="O360" s="54">
        <v>277884869399999.97</v>
      </c>
      <c r="P360" s="54">
        <v>198774325400000</v>
      </c>
      <c r="Q360" s="54">
        <f t="shared" si="18"/>
        <v>268918874</v>
      </c>
      <c r="R360" s="54">
        <f t="shared" si="19"/>
        <v>277884869.39999998</v>
      </c>
      <c r="S360" s="54">
        <f t="shared" si="20"/>
        <v>198774325.40000001</v>
      </c>
    </row>
    <row r="361" spans="1:19" hidden="1">
      <c r="A361" s="54" t="s">
        <v>321</v>
      </c>
      <c r="B361" s="55" t="s">
        <v>320</v>
      </c>
      <c r="C361" s="54" t="s">
        <v>641</v>
      </c>
      <c r="D361" s="55" t="s">
        <v>640</v>
      </c>
      <c r="E361" s="54">
        <v>37851934000</v>
      </c>
      <c r="F361" s="54">
        <v>108495289000</v>
      </c>
      <c r="G361" s="54">
        <v>171683363000</v>
      </c>
      <c r="H361" s="54">
        <v>175512764000</v>
      </c>
      <c r="I361" s="54">
        <v>179411214000</v>
      </c>
      <c r="J361" s="54">
        <v>194933757000</v>
      </c>
      <c r="K361" s="54">
        <v>262800045000</v>
      </c>
      <c r="L361" s="54">
        <v>270058101000</v>
      </c>
      <c r="M361" s="54">
        <v>296925218000</v>
      </c>
      <c r="N361" s="54">
        <v>326042797000</v>
      </c>
      <c r="O361" s="54">
        <v>356526263000</v>
      </c>
      <c r="P361" s="54">
        <v>372868501000</v>
      </c>
      <c r="Q361" s="54">
        <f t="shared" si="18"/>
        <v>326042.79700000002</v>
      </c>
      <c r="R361" s="54">
        <f t="shared" si="19"/>
        <v>356526.26299999998</v>
      </c>
      <c r="S361" s="54">
        <f t="shared" si="20"/>
        <v>372868.50099999999</v>
      </c>
    </row>
    <row r="362" spans="1:19" hidden="1">
      <c r="A362" s="54" t="s">
        <v>321</v>
      </c>
      <c r="B362" s="55" t="s">
        <v>320</v>
      </c>
      <c r="C362" s="54" t="s">
        <v>639</v>
      </c>
      <c r="D362" s="55" t="s">
        <v>638</v>
      </c>
      <c r="E362" s="54">
        <v>428885000</v>
      </c>
      <c r="F362" s="54">
        <v>1058134000</v>
      </c>
      <c r="G362" s="54">
        <v>4097902000</v>
      </c>
      <c r="H362" s="54">
        <v>4235229000.0000005</v>
      </c>
      <c r="I362" s="54">
        <v>4478379000</v>
      </c>
      <c r="J362" s="54">
        <v>4684659000</v>
      </c>
      <c r="K362" s="54">
        <v>4637321000</v>
      </c>
      <c r="L362" s="54">
        <v>5070660000</v>
      </c>
      <c r="M362" s="54">
        <v>5423135000</v>
      </c>
      <c r="N362" s="54">
        <v>5615231000</v>
      </c>
      <c r="O362" s="54">
        <v>5730875000</v>
      </c>
      <c r="P362" s="54" t="s">
        <v>299</v>
      </c>
      <c r="Q362" s="54">
        <f t="shared" si="18"/>
        <v>5615.2309999999998</v>
      </c>
      <c r="R362" s="54">
        <f t="shared" si="19"/>
        <v>5730.875</v>
      </c>
      <c r="S362" s="54" t="e">
        <f t="shared" si="20"/>
        <v>#VALUE!</v>
      </c>
    </row>
    <row r="363" spans="1:19" hidden="1">
      <c r="A363" s="54" t="s">
        <v>321</v>
      </c>
      <c r="B363" s="55" t="s">
        <v>320</v>
      </c>
      <c r="C363" s="54" t="s">
        <v>637</v>
      </c>
      <c r="D363" s="55" t="s">
        <v>636</v>
      </c>
      <c r="E363" s="54" t="s">
        <v>299</v>
      </c>
      <c r="F363" s="54">
        <v>540061471000</v>
      </c>
      <c r="G363" s="54">
        <v>938521387000</v>
      </c>
      <c r="H363" s="54">
        <v>996436152000</v>
      </c>
      <c r="I363" s="54">
        <v>1062167270000</v>
      </c>
      <c r="J363" s="54">
        <v>1112537666000</v>
      </c>
      <c r="K363" s="54">
        <v>1166354254000</v>
      </c>
      <c r="L363" s="54">
        <v>1225234543000</v>
      </c>
      <c r="M363" s="54">
        <v>1278840101000</v>
      </c>
      <c r="N363" s="54">
        <v>1341580596000</v>
      </c>
      <c r="O363" s="54">
        <v>1418448753000</v>
      </c>
      <c r="P363" s="54">
        <v>1401405958000</v>
      </c>
      <c r="Q363" s="54">
        <f t="shared" si="18"/>
        <v>1341580.5959999999</v>
      </c>
      <c r="R363" s="54">
        <f t="shared" si="19"/>
        <v>1418448.753</v>
      </c>
      <c r="S363" s="54">
        <f t="shared" si="20"/>
        <v>1401405.9580000001</v>
      </c>
    </row>
    <row r="364" spans="1:19" hidden="1">
      <c r="A364" s="54" t="s">
        <v>321</v>
      </c>
      <c r="B364" s="55" t="s">
        <v>320</v>
      </c>
      <c r="C364" s="54" t="s">
        <v>635</v>
      </c>
      <c r="D364" s="55" t="s">
        <v>634</v>
      </c>
      <c r="E364" s="54">
        <v>730940578000</v>
      </c>
      <c r="F364" s="54">
        <v>1241512900000</v>
      </c>
      <c r="G364" s="54">
        <v>1648755800000</v>
      </c>
      <c r="H364" s="54">
        <v>1624358700000</v>
      </c>
      <c r="I364" s="54">
        <v>1612751300000</v>
      </c>
      <c r="J364" s="54">
        <v>1627405600000</v>
      </c>
      <c r="K364" s="54">
        <v>1655355000000</v>
      </c>
      <c r="L364" s="54">
        <v>1695786800000</v>
      </c>
      <c r="M364" s="54">
        <v>1736592800000</v>
      </c>
      <c r="N364" s="54">
        <v>1771391200000</v>
      </c>
      <c r="O364" s="54">
        <v>1794934900000</v>
      </c>
      <c r="P364" s="54">
        <v>1653577200000</v>
      </c>
      <c r="Q364" s="54">
        <f t="shared" si="18"/>
        <v>1771391.2</v>
      </c>
      <c r="R364" s="54">
        <f t="shared" si="19"/>
        <v>1794934.9</v>
      </c>
      <c r="S364" s="54">
        <f t="shared" si="20"/>
        <v>1653577.2</v>
      </c>
    </row>
    <row r="365" spans="1:19" hidden="1">
      <c r="A365" s="54" t="s">
        <v>321</v>
      </c>
      <c r="B365" s="55" t="s">
        <v>320</v>
      </c>
      <c r="C365" s="54" t="s">
        <v>633</v>
      </c>
      <c r="D365" s="55" t="s">
        <v>632</v>
      </c>
      <c r="E365" s="54">
        <v>32990537700</v>
      </c>
      <c r="F365" s="54">
        <v>387089000000</v>
      </c>
      <c r="G365" s="54">
        <v>1240702000000</v>
      </c>
      <c r="H365" s="54">
        <v>1314126000000</v>
      </c>
      <c r="I365" s="54">
        <v>1432096000000</v>
      </c>
      <c r="J365" s="54">
        <v>1541904000000</v>
      </c>
      <c r="K365" s="54">
        <v>1659677000000</v>
      </c>
      <c r="L365" s="54">
        <v>1760976000000</v>
      </c>
      <c r="M365" s="54">
        <v>1895025000000</v>
      </c>
      <c r="N365" s="54">
        <v>2027251000000</v>
      </c>
      <c r="O365" s="54">
        <v>2110433000000</v>
      </c>
      <c r="P365" s="54">
        <v>1966928000000</v>
      </c>
      <c r="Q365" s="54">
        <f t="shared" si="18"/>
        <v>2027251</v>
      </c>
      <c r="R365" s="54">
        <f t="shared" si="19"/>
        <v>2110433</v>
      </c>
      <c r="S365" s="54">
        <f t="shared" si="20"/>
        <v>1966928</v>
      </c>
    </row>
    <row r="366" spans="1:19" hidden="1">
      <c r="A366" s="54" t="s">
        <v>321</v>
      </c>
      <c r="B366" s="55" t="s">
        <v>320</v>
      </c>
      <c r="C366" s="54" t="s">
        <v>631</v>
      </c>
      <c r="D366" s="55" t="s">
        <v>630</v>
      </c>
      <c r="E366" s="54">
        <v>453608500000000</v>
      </c>
      <c r="F366" s="54">
        <v>535417700000000</v>
      </c>
      <c r="G366" s="54">
        <v>497448900000000</v>
      </c>
      <c r="H366" s="54">
        <v>500474700000000</v>
      </c>
      <c r="I366" s="54">
        <v>508700600000000</v>
      </c>
      <c r="J366" s="54">
        <v>518811000000000</v>
      </c>
      <c r="K366" s="54">
        <v>538032300000000</v>
      </c>
      <c r="L366" s="54">
        <v>544364600000000</v>
      </c>
      <c r="M366" s="54">
        <v>553073000000000</v>
      </c>
      <c r="N366" s="54">
        <v>556189600000000</v>
      </c>
      <c r="O366" s="54">
        <v>561267000000000</v>
      </c>
      <c r="P366" s="54">
        <v>540040100000000</v>
      </c>
      <c r="Q366" s="54">
        <f t="shared" si="18"/>
        <v>556189600</v>
      </c>
      <c r="R366" s="54">
        <f t="shared" si="19"/>
        <v>561267000</v>
      </c>
      <c r="S366" s="54">
        <f t="shared" si="20"/>
        <v>540040100</v>
      </c>
    </row>
    <row r="367" spans="1:19" hidden="1">
      <c r="A367" s="54" t="s">
        <v>321</v>
      </c>
      <c r="B367" s="55" t="s">
        <v>320</v>
      </c>
      <c r="C367" s="54" t="s">
        <v>629</v>
      </c>
      <c r="D367" s="55" t="s">
        <v>628</v>
      </c>
      <c r="E367" s="54">
        <v>2760994600</v>
      </c>
      <c r="F367" s="54">
        <v>5998440900</v>
      </c>
      <c r="G367" s="54">
        <v>20962145900</v>
      </c>
      <c r="H367" s="54">
        <v>22460538800</v>
      </c>
      <c r="I367" s="54">
        <v>24462652500</v>
      </c>
      <c r="J367" s="54">
        <v>26161826900</v>
      </c>
      <c r="K367" s="54">
        <v>27396782700</v>
      </c>
      <c r="L367" s="54">
        <v>28323711300</v>
      </c>
      <c r="M367" s="54">
        <v>29400362200</v>
      </c>
      <c r="N367" s="54">
        <v>30481800000</v>
      </c>
      <c r="O367" s="54">
        <v>31597056100</v>
      </c>
      <c r="P367" s="54">
        <v>31025338100</v>
      </c>
      <c r="Q367" s="54">
        <f t="shared" si="18"/>
        <v>30481.8</v>
      </c>
      <c r="R367" s="54">
        <f t="shared" si="19"/>
        <v>31597.056100000002</v>
      </c>
      <c r="S367" s="54">
        <f t="shared" si="20"/>
        <v>31025.338100000001</v>
      </c>
    </row>
    <row r="368" spans="1:19" hidden="1">
      <c r="A368" s="54" t="s">
        <v>321</v>
      </c>
      <c r="B368" s="55" t="s">
        <v>320</v>
      </c>
      <c r="C368" s="54" t="s">
        <v>627</v>
      </c>
      <c r="D368" s="55" t="s">
        <v>626</v>
      </c>
      <c r="E368" s="54">
        <v>92700000</v>
      </c>
      <c r="F368" s="54">
        <v>2599901600000</v>
      </c>
      <c r="G368" s="54">
        <v>28243052700000</v>
      </c>
      <c r="H368" s="54">
        <v>31015186600000</v>
      </c>
      <c r="I368" s="54">
        <v>35999025100000</v>
      </c>
      <c r="J368" s="54">
        <v>39675832900000</v>
      </c>
      <c r="K368" s="54">
        <v>40884133600000</v>
      </c>
      <c r="L368" s="54">
        <v>46971150000000</v>
      </c>
      <c r="M368" s="54">
        <v>54378857800000</v>
      </c>
      <c r="N368" s="54">
        <v>61819536400000</v>
      </c>
      <c r="O368" s="54">
        <v>69532626500000</v>
      </c>
      <c r="P368" s="54">
        <v>70649033200000</v>
      </c>
      <c r="Q368" s="54">
        <f t="shared" si="18"/>
        <v>61819536.399999999</v>
      </c>
      <c r="R368" s="54">
        <f t="shared" si="19"/>
        <v>69532626.5</v>
      </c>
      <c r="S368" s="54">
        <f t="shared" si="20"/>
        <v>70649033.200000003</v>
      </c>
    </row>
    <row r="369" spans="1:20" hidden="1">
      <c r="A369" s="54" t="s">
        <v>321</v>
      </c>
      <c r="B369" s="55" t="s">
        <v>320</v>
      </c>
      <c r="C369" s="54" t="s">
        <v>625</v>
      </c>
      <c r="D369" s="55" t="s">
        <v>624</v>
      </c>
      <c r="E369" s="54">
        <v>196433610000</v>
      </c>
      <c r="F369" s="54">
        <v>967836930000</v>
      </c>
      <c r="G369" s="54">
        <v>4162514000000</v>
      </c>
      <c r="H369" s="54">
        <v>4767191000000</v>
      </c>
      <c r="I369" s="54">
        <v>5311322000000</v>
      </c>
      <c r="J369" s="54">
        <v>6003835000000</v>
      </c>
      <c r="K369" s="54">
        <v>6884317000000</v>
      </c>
      <c r="L369" s="54">
        <v>7594064000000</v>
      </c>
      <c r="M369" s="54">
        <v>8483396000000</v>
      </c>
      <c r="N369" s="54">
        <v>9340307000000</v>
      </c>
      <c r="O369" s="54">
        <v>10255654000000</v>
      </c>
      <c r="P369" s="54">
        <v>10752992000000</v>
      </c>
      <c r="Q369" s="54">
        <f t="shared" si="18"/>
        <v>9340307</v>
      </c>
      <c r="R369" s="54">
        <f t="shared" si="19"/>
        <v>10255654</v>
      </c>
      <c r="S369" s="54">
        <f t="shared" si="20"/>
        <v>10752992</v>
      </c>
    </row>
    <row r="370" spans="1:20">
      <c r="A370" s="54" t="s">
        <v>827</v>
      </c>
      <c r="B370" s="55" t="s">
        <v>826</v>
      </c>
      <c r="C370" s="54" t="s">
        <v>62</v>
      </c>
      <c r="D370" s="55" t="s">
        <v>305</v>
      </c>
      <c r="E370" s="54">
        <v>205292100</v>
      </c>
      <c r="F370" s="54" t="s">
        <v>299</v>
      </c>
      <c r="G370" s="54">
        <v>1693222218.34393</v>
      </c>
      <c r="H370" s="54">
        <v>1687733254.1071301</v>
      </c>
      <c r="I370" s="54">
        <v>1696717368.0023</v>
      </c>
      <c r="J370" s="54">
        <v>1688556076.74261</v>
      </c>
      <c r="K370" s="54">
        <v>1870528908.06743</v>
      </c>
      <c r="L370" s="54">
        <v>2040809265.45946</v>
      </c>
      <c r="M370" s="54">
        <v>2043984545.3933101</v>
      </c>
      <c r="N370" s="54">
        <v>2032998946.9528</v>
      </c>
      <c r="O370" s="54">
        <v>2136784579.2231002</v>
      </c>
      <c r="P370" s="54">
        <v>2095028052.1959298</v>
      </c>
      <c r="Q370" s="54">
        <f t="shared" si="18"/>
        <v>2032.9989469528</v>
      </c>
      <c r="R370" s="54">
        <f t="shared" si="19"/>
        <v>2136.7845792231001</v>
      </c>
      <c r="S370" s="54">
        <f t="shared" si="20"/>
        <v>2095.0280521959298</v>
      </c>
      <c r="T370" s="56">
        <f>S370/S392-1</f>
        <v>-3.7828910901060553E-2</v>
      </c>
    </row>
    <row r="371" spans="1:20" hidden="1">
      <c r="A371" s="54" t="s">
        <v>321</v>
      </c>
      <c r="B371" s="55" t="s">
        <v>320</v>
      </c>
      <c r="C371" s="54" t="s">
        <v>623</v>
      </c>
      <c r="D371" s="55" t="s">
        <v>622</v>
      </c>
      <c r="E371" s="54" t="s">
        <v>299</v>
      </c>
      <c r="F371" s="54" t="s">
        <v>299</v>
      </c>
      <c r="G371" s="54" t="s">
        <v>299</v>
      </c>
      <c r="H371" s="54" t="s">
        <v>299</v>
      </c>
      <c r="I371" s="54" t="s">
        <v>299</v>
      </c>
      <c r="J371" s="54" t="s">
        <v>299</v>
      </c>
      <c r="K371" s="54" t="s">
        <v>299</v>
      </c>
      <c r="L371" s="54" t="s">
        <v>299</v>
      </c>
      <c r="M371" s="54" t="s">
        <v>299</v>
      </c>
      <c r="N371" s="54" t="s">
        <v>299</v>
      </c>
      <c r="O371" s="54" t="s">
        <v>299</v>
      </c>
      <c r="P371" s="54" t="s">
        <v>299</v>
      </c>
      <c r="Q371" s="54" t="e">
        <f t="shared" si="18"/>
        <v>#VALUE!</v>
      </c>
      <c r="R371" s="54" t="e">
        <f t="shared" si="19"/>
        <v>#VALUE!</v>
      </c>
      <c r="S371" s="54" t="e">
        <f t="shared" si="20"/>
        <v>#VALUE!</v>
      </c>
    </row>
    <row r="372" spans="1:20" hidden="1">
      <c r="A372" s="54" t="s">
        <v>321</v>
      </c>
      <c r="B372" s="55" t="s">
        <v>320</v>
      </c>
      <c r="C372" s="54" t="s">
        <v>621</v>
      </c>
      <c r="D372" s="55" t="s">
        <v>620</v>
      </c>
      <c r="E372" s="54">
        <v>200556200000000</v>
      </c>
      <c r="F372" s="54">
        <v>651634400000000</v>
      </c>
      <c r="G372" s="54">
        <v>1388937200000000</v>
      </c>
      <c r="H372" s="54">
        <v>1440111400000000</v>
      </c>
      <c r="I372" s="54">
        <v>1500819100000000</v>
      </c>
      <c r="J372" s="54">
        <v>1562928900000000</v>
      </c>
      <c r="K372" s="54">
        <v>1658020400000000</v>
      </c>
      <c r="L372" s="54">
        <v>1740779600000000</v>
      </c>
      <c r="M372" s="54">
        <v>1835698200000000</v>
      </c>
      <c r="N372" s="54">
        <v>1898192600000000</v>
      </c>
      <c r="O372" s="54">
        <v>1924498100000000</v>
      </c>
      <c r="P372" s="54">
        <v>1933152400000000</v>
      </c>
      <c r="Q372" s="54">
        <f t="shared" si="18"/>
        <v>1898192600</v>
      </c>
      <c r="R372" s="54">
        <f t="shared" si="19"/>
        <v>1924498100</v>
      </c>
      <c r="S372" s="54">
        <f t="shared" si="20"/>
        <v>1933152400</v>
      </c>
    </row>
    <row r="373" spans="1:20" hidden="1">
      <c r="A373" s="54" t="s">
        <v>321</v>
      </c>
      <c r="B373" s="55" t="s">
        <v>320</v>
      </c>
      <c r="C373" s="54" t="s">
        <v>619</v>
      </c>
      <c r="D373" s="55" t="s">
        <v>618</v>
      </c>
      <c r="E373" s="54" t="s">
        <v>299</v>
      </c>
      <c r="F373" s="54" t="s">
        <v>299</v>
      </c>
      <c r="G373" s="54">
        <v>4555904000</v>
      </c>
      <c r="H373" s="54">
        <v>4797274000</v>
      </c>
      <c r="I373" s="54">
        <v>5071332000</v>
      </c>
      <c r="J373" s="54">
        <v>5325095000</v>
      </c>
      <c r="K373" s="54">
        <v>5674423000</v>
      </c>
      <c r="L373" s="54">
        <v>6037271000</v>
      </c>
      <c r="M373" s="54">
        <v>6356456000</v>
      </c>
      <c r="N373" s="54">
        <v>6671521000</v>
      </c>
      <c r="O373" s="54">
        <v>7056172000</v>
      </c>
      <c r="P373" s="54">
        <v>6771602000</v>
      </c>
      <c r="Q373" s="54">
        <f t="shared" si="18"/>
        <v>6671.5209999999997</v>
      </c>
      <c r="R373" s="54">
        <f t="shared" si="19"/>
        <v>7056.1719999999996</v>
      </c>
      <c r="S373" s="54">
        <f t="shared" si="20"/>
        <v>6771.6019999999999</v>
      </c>
    </row>
    <row r="374" spans="1:20" hidden="1">
      <c r="A374" s="54" t="s">
        <v>321</v>
      </c>
      <c r="B374" s="55" t="s">
        <v>320</v>
      </c>
      <c r="C374" s="54" t="s">
        <v>617</v>
      </c>
      <c r="D374" s="55" t="s">
        <v>616</v>
      </c>
      <c r="E374" s="54">
        <v>5307200000</v>
      </c>
      <c r="F374" s="54">
        <v>11570300000</v>
      </c>
      <c r="G374" s="54">
        <v>42522800000</v>
      </c>
      <c r="H374" s="54">
        <v>48722300000</v>
      </c>
      <c r="I374" s="54">
        <v>49392100000</v>
      </c>
      <c r="J374" s="54">
        <v>46284900000</v>
      </c>
      <c r="K374" s="54">
        <v>34473300000</v>
      </c>
      <c r="L374" s="54">
        <v>33055699999.999996</v>
      </c>
      <c r="M374" s="54">
        <v>36610565200</v>
      </c>
      <c r="N374" s="54">
        <v>41731084900</v>
      </c>
      <c r="O374" s="54">
        <v>41349336400</v>
      </c>
      <c r="P374" s="54">
        <v>32445021105.710102</v>
      </c>
      <c r="Q374" s="54">
        <f t="shared" si="18"/>
        <v>41731.084900000002</v>
      </c>
      <c r="R374" s="54">
        <f t="shared" si="19"/>
        <v>41349.3364</v>
      </c>
      <c r="S374" s="54">
        <f t="shared" si="20"/>
        <v>32445.021105710101</v>
      </c>
    </row>
    <row r="375" spans="1:20" hidden="1">
      <c r="A375" s="54" t="s">
        <v>321</v>
      </c>
      <c r="B375" s="55" t="s">
        <v>320</v>
      </c>
      <c r="C375" s="54" t="s">
        <v>615</v>
      </c>
      <c r="D375" s="55" t="s">
        <v>614</v>
      </c>
      <c r="E375" s="54">
        <v>42800000</v>
      </c>
      <c r="F375" s="54">
        <v>65357700000</v>
      </c>
      <c r="G375" s="54">
        <v>285989100000</v>
      </c>
      <c r="H375" s="54">
        <v>310471300000</v>
      </c>
      <c r="I375" s="54">
        <v>355294800000</v>
      </c>
      <c r="J375" s="54">
        <v>400694000000</v>
      </c>
      <c r="K375" s="54">
        <v>430489400000</v>
      </c>
      <c r="L375" s="54">
        <v>476331200000</v>
      </c>
      <c r="M375" s="54">
        <v>530475699999.99994</v>
      </c>
      <c r="N375" s="54">
        <v>569385600000</v>
      </c>
      <c r="O375" s="54">
        <v>619102700000</v>
      </c>
      <c r="P375" s="54">
        <v>598344500000</v>
      </c>
      <c r="Q375" s="54">
        <f t="shared" si="18"/>
        <v>569385.6</v>
      </c>
      <c r="R375" s="54">
        <f t="shared" si="19"/>
        <v>619102.69999999995</v>
      </c>
      <c r="S375" s="54">
        <f t="shared" si="20"/>
        <v>598344.5</v>
      </c>
    </row>
    <row r="376" spans="1:20" hidden="1">
      <c r="A376" s="54" t="s">
        <v>321</v>
      </c>
      <c r="B376" s="55" t="s">
        <v>320</v>
      </c>
      <c r="C376" s="54" t="s">
        <v>613</v>
      </c>
      <c r="D376" s="55" t="s">
        <v>612</v>
      </c>
      <c r="E376" s="54">
        <v>612599988200</v>
      </c>
      <c r="F376" s="54">
        <v>13638378020900</v>
      </c>
      <c r="G376" s="54">
        <v>70256887355199.992</v>
      </c>
      <c r="H376" s="54">
        <v>81609860356000</v>
      </c>
      <c r="I376" s="54">
        <v>93867573852200</v>
      </c>
      <c r="J376" s="54">
        <v>106797293551000</v>
      </c>
      <c r="K376" s="54">
        <v>117252000000000</v>
      </c>
      <c r="L376" s="54">
        <v>129279000000000</v>
      </c>
      <c r="M376" s="54">
        <v>140749000000000</v>
      </c>
      <c r="N376" s="54">
        <v>152414000000000</v>
      </c>
      <c r="O376" s="54">
        <v>164017000000000</v>
      </c>
      <c r="P376" s="54">
        <v>173069804794500</v>
      </c>
      <c r="Q376" s="54">
        <f t="shared" si="18"/>
        <v>152414000</v>
      </c>
      <c r="R376" s="54">
        <f t="shared" si="19"/>
        <v>164017000</v>
      </c>
      <c r="S376" s="54">
        <f t="shared" si="20"/>
        <v>173069804.79449999</v>
      </c>
    </row>
    <row r="377" spans="1:20" hidden="1">
      <c r="A377" s="54" t="s">
        <v>321</v>
      </c>
      <c r="B377" s="55" t="s">
        <v>320</v>
      </c>
      <c r="C377" s="54" t="s">
        <v>611</v>
      </c>
      <c r="D377" s="55" t="s">
        <v>610</v>
      </c>
      <c r="E377" s="54" t="s">
        <v>299</v>
      </c>
      <c r="F377" s="54">
        <v>6868490000</v>
      </c>
      <c r="G377" s="54">
        <v>19763840000</v>
      </c>
      <c r="H377" s="54">
        <v>21924455000</v>
      </c>
      <c r="I377" s="54">
        <v>22749010000</v>
      </c>
      <c r="J377" s="54">
        <v>23625802000</v>
      </c>
      <c r="K377" s="54">
        <v>24572126000</v>
      </c>
      <c r="L377" s="54">
        <v>25371324000</v>
      </c>
      <c r="M377" s="54">
        <v>26984433000</v>
      </c>
      <c r="N377" s="54">
        <v>29153556000</v>
      </c>
      <c r="O377" s="54">
        <v>30647222000</v>
      </c>
      <c r="P377" s="54">
        <v>29510975000</v>
      </c>
      <c r="Q377" s="54">
        <f t="shared" si="18"/>
        <v>29153.556</v>
      </c>
      <c r="R377" s="54">
        <f t="shared" si="19"/>
        <v>30647.222000000002</v>
      </c>
      <c r="S377" s="54">
        <f t="shared" si="20"/>
        <v>29510.974999999999</v>
      </c>
    </row>
    <row r="378" spans="1:20" hidden="1">
      <c r="A378" s="54" t="s">
        <v>321</v>
      </c>
      <c r="B378" s="55" t="s">
        <v>320</v>
      </c>
      <c r="C378" s="54" t="s">
        <v>609</v>
      </c>
      <c r="D378" s="55" t="s">
        <v>608</v>
      </c>
      <c r="E378" s="54">
        <v>1972999946200</v>
      </c>
      <c r="F378" s="54">
        <v>26020000000000</v>
      </c>
      <c r="G378" s="54">
        <v>60190142386519.898</v>
      </c>
      <c r="H378" s="54">
        <v>66384257778730.398</v>
      </c>
      <c r="I378" s="54">
        <v>70715823342546</v>
      </c>
      <c r="J378" s="54">
        <v>72561122871914.297</v>
      </c>
      <c r="K378" s="54">
        <v>75474413724901.297</v>
      </c>
      <c r="L378" s="54">
        <v>77469397323477.797</v>
      </c>
      <c r="M378" s="54">
        <v>80387137445107.406</v>
      </c>
      <c r="N378" s="54">
        <v>83328807510010.797</v>
      </c>
      <c r="O378" s="54">
        <v>80736118964513.703</v>
      </c>
      <c r="P378" s="54">
        <v>117039483189400</v>
      </c>
      <c r="Q378" s="54">
        <f t="shared" si="18"/>
        <v>83328807.510010794</v>
      </c>
      <c r="R378" s="54">
        <f t="shared" si="19"/>
        <v>80736118.964513704</v>
      </c>
      <c r="S378" s="54">
        <f t="shared" si="20"/>
        <v>117039483.1894</v>
      </c>
    </row>
    <row r="379" spans="1:20" hidden="1">
      <c r="A379" s="54" t="s">
        <v>321</v>
      </c>
      <c r="B379" s="55" t="s">
        <v>320</v>
      </c>
      <c r="C379" s="54" t="s">
        <v>607</v>
      </c>
      <c r="D379" s="55" t="s">
        <v>606</v>
      </c>
      <c r="E379" s="54">
        <v>1543104800</v>
      </c>
      <c r="F379" s="54">
        <v>6157651700</v>
      </c>
      <c r="G379" s="54">
        <v>18726343500</v>
      </c>
      <c r="H379" s="54">
        <v>20346890900</v>
      </c>
      <c r="I379" s="54">
        <v>22840748400</v>
      </c>
      <c r="J379" s="54">
        <v>26492017800</v>
      </c>
      <c r="K379" s="54">
        <v>30107939300</v>
      </c>
      <c r="L379" s="54">
        <v>31096417200</v>
      </c>
      <c r="M379" s="54">
        <v>30727155800</v>
      </c>
      <c r="N379" s="54">
        <v>33271968500.000004</v>
      </c>
      <c r="O379" s="54">
        <v>34187992899.999996</v>
      </c>
      <c r="P379" s="54">
        <v>30891000000</v>
      </c>
      <c r="Q379" s="54">
        <f t="shared" si="18"/>
        <v>33271.968500000003</v>
      </c>
      <c r="R379" s="54">
        <f t="shared" si="19"/>
        <v>34187.992899999997</v>
      </c>
      <c r="S379" s="54">
        <f t="shared" si="20"/>
        <v>30891</v>
      </c>
    </row>
    <row r="380" spans="1:20" hidden="1">
      <c r="A380" s="54" t="s">
        <v>321</v>
      </c>
      <c r="B380" s="55" t="s">
        <v>320</v>
      </c>
      <c r="C380" s="54" t="s">
        <v>605</v>
      </c>
      <c r="D380" s="55" t="s">
        <v>604</v>
      </c>
      <c r="E380" s="54" t="s">
        <v>299</v>
      </c>
      <c r="F380" s="54">
        <v>874000000</v>
      </c>
      <c r="G380" s="54">
        <v>2398000000</v>
      </c>
      <c r="H380" s="54">
        <v>2791614000</v>
      </c>
      <c r="I380" s="54">
        <v>3177198100</v>
      </c>
      <c r="J380" s="54">
        <v>3225652000</v>
      </c>
      <c r="K380" s="54">
        <v>3227075700</v>
      </c>
      <c r="L380" s="54">
        <v>3398419600</v>
      </c>
      <c r="M380" s="54">
        <v>3390703400</v>
      </c>
      <c r="N380" s="54">
        <v>3422754800</v>
      </c>
      <c r="O380" s="54">
        <v>3319596500</v>
      </c>
      <c r="P380" s="54">
        <v>3201187800</v>
      </c>
      <c r="Q380" s="54">
        <f t="shared" si="18"/>
        <v>3422.7548000000002</v>
      </c>
      <c r="R380" s="54">
        <f t="shared" si="19"/>
        <v>3319.5965000000001</v>
      </c>
      <c r="S380" s="54">
        <f t="shared" si="20"/>
        <v>3201.1878000000002</v>
      </c>
    </row>
    <row r="381" spans="1:20" hidden="1">
      <c r="A381" s="54" t="s">
        <v>321</v>
      </c>
      <c r="B381" s="55" t="s">
        <v>320</v>
      </c>
      <c r="C381" s="54" t="s">
        <v>603</v>
      </c>
      <c r="D381" s="55" t="s">
        <v>602</v>
      </c>
      <c r="E381" s="54">
        <v>8185000000</v>
      </c>
      <c r="F381" s="54">
        <v>19602000000</v>
      </c>
      <c r="G381" s="54">
        <v>42479000000</v>
      </c>
      <c r="H381" s="54">
        <v>103300000000</v>
      </c>
      <c r="I381" s="54">
        <v>83300000000</v>
      </c>
      <c r="J381" s="54">
        <v>52350000000</v>
      </c>
      <c r="K381" s="54">
        <v>38455552000</v>
      </c>
      <c r="L381" s="54">
        <v>36424508000</v>
      </c>
      <c r="M381" s="54">
        <v>52801665000</v>
      </c>
      <c r="N381" s="54">
        <v>71809768100</v>
      </c>
      <c r="O381" s="54">
        <v>72818221700</v>
      </c>
      <c r="P381" s="54">
        <v>35538186500</v>
      </c>
      <c r="Q381" s="54">
        <f t="shared" si="18"/>
        <v>71809.768100000001</v>
      </c>
      <c r="R381" s="54">
        <f t="shared" si="19"/>
        <v>72818.221699999995</v>
      </c>
      <c r="S381" s="54">
        <f t="shared" si="20"/>
        <v>35538.186500000003</v>
      </c>
    </row>
    <row r="382" spans="1:20" hidden="1">
      <c r="A382" s="54" t="s">
        <v>321</v>
      </c>
      <c r="B382" s="55" t="s">
        <v>320</v>
      </c>
      <c r="C382" s="54" t="s">
        <v>601</v>
      </c>
      <c r="D382" s="55" t="s">
        <v>600</v>
      </c>
      <c r="E382" s="54">
        <v>1974700900</v>
      </c>
      <c r="F382" s="54">
        <v>4194899999.9999995</v>
      </c>
      <c r="G382" s="54">
        <v>5097100000</v>
      </c>
      <c r="H382" s="54">
        <v>5116100000</v>
      </c>
      <c r="I382" s="54">
        <v>5924500000</v>
      </c>
      <c r="J382" s="54">
        <v>6099300000</v>
      </c>
      <c r="K382" s="54">
        <v>6032700000</v>
      </c>
      <c r="L382" s="54">
        <v>6146200000</v>
      </c>
      <c r="M382" s="54">
        <v>6375200000</v>
      </c>
      <c r="N382" s="54">
        <v>6688000000</v>
      </c>
      <c r="O382" s="54">
        <v>6643000000</v>
      </c>
      <c r="P382" s="54" t="s">
        <v>299</v>
      </c>
      <c r="Q382" s="54">
        <f t="shared" si="18"/>
        <v>6688</v>
      </c>
      <c r="R382" s="54">
        <f t="shared" si="19"/>
        <v>6643</v>
      </c>
      <c r="S382" s="54" t="e">
        <f t="shared" si="20"/>
        <v>#VALUE!</v>
      </c>
    </row>
    <row r="383" spans="1:20" hidden="1">
      <c r="A383" s="54" t="s">
        <v>321</v>
      </c>
      <c r="B383" s="55" t="s">
        <v>320</v>
      </c>
      <c r="C383" s="54" t="s">
        <v>599</v>
      </c>
      <c r="D383" s="55" t="s">
        <v>598</v>
      </c>
      <c r="E383" s="54" t="s">
        <v>299</v>
      </c>
      <c r="F383" s="54">
        <v>13351454000</v>
      </c>
      <c r="G383" s="54">
        <v>31317168000</v>
      </c>
      <c r="H383" s="54">
        <v>33410163000</v>
      </c>
      <c r="I383" s="54">
        <v>35039541000</v>
      </c>
      <c r="J383" s="54">
        <v>36581311000</v>
      </c>
      <c r="K383" s="54">
        <v>37345698000</v>
      </c>
      <c r="L383" s="54">
        <v>38889862000</v>
      </c>
      <c r="M383" s="54">
        <v>42276297000</v>
      </c>
      <c r="N383" s="54">
        <v>45514803000</v>
      </c>
      <c r="O383" s="54">
        <v>48859870000</v>
      </c>
      <c r="P383" s="54">
        <v>49507223000</v>
      </c>
      <c r="Q383" s="54">
        <f t="shared" si="18"/>
        <v>45514.803</v>
      </c>
      <c r="R383" s="54">
        <f t="shared" si="19"/>
        <v>48859.87</v>
      </c>
      <c r="S383" s="54">
        <f t="shared" si="20"/>
        <v>49507.222999999998</v>
      </c>
    </row>
    <row r="384" spans="1:20" hidden="1">
      <c r="A384" s="54" t="s">
        <v>321</v>
      </c>
      <c r="B384" s="55" t="s">
        <v>320</v>
      </c>
      <c r="C384" s="54" t="s">
        <v>597</v>
      </c>
      <c r="D384" s="55" t="s">
        <v>596</v>
      </c>
      <c r="E384" s="54">
        <v>10585952000</v>
      </c>
      <c r="F384" s="54">
        <v>22986027000</v>
      </c>
      <c r="G384" s="54">
        <v>44323466000</v>
      </c>
      <c r="H384" s="54">
        <v>46526238000</v>
      </c>
      <c r="I384" s="54">
        <v>49094489000</v>
      </c>
      <c r="J384" s="54">
        <v>51791322000</v>
      </c>
      <c r="K384" s="54">
        <v>54142304000</v>
      </c>
      <c r="L384" s="54">
        <v>56208068000</v>
      </c>
      <c r="M384" s="54">
        <v>58168784000</v>
      </c>
      <c r="N384" s="54">
        <v>60362206000</v>
      </c>
      <c r="O384" s="54">
        <v>62704166000</v>
      </c>
      <c r="P384" s="54">
        <v>64221137000</v>
      </c>
      <c r="Q384" s="54">
        <f t="shared" si="18"/>
        <v>60362.205999999998</v>
      </c>
      <c r="R384" s="54">
        <f t="shared" si="19"/>
        <v>62704.165999999997</v>
      </c>
      <c r="S384" s="54">
        <f t="shared" si="20"/>
        <v>64221.137000000002</v>
      </c>
    </row>
    <row r="385" spans="1:20" hidden="1">
      <c r="A385" s="54" t="s">
        <v>321</v>
      </c>
      <c r="B385" s="55" t="s">
        <v>320</v>
      </c>
      <c r="C385" s="54" t="s">
        <v>595</v>
      </c>
      <c r="D385" s="55" t="s">
        <v>594</v>
      </c>
      <c r="E385" s="54">
        <v>26040000000</v>
      </c>
      <c r="F385" s="54">
        <v>54369000000</v>
      </c>
      <c r="G385" s="54">
        <v>295438000000</v>
      </c>
      <c r="H385" s="54">
        <v>345080000000</v>
      </c>
      <c r="I385" s="54">
        <v>411739000000</v>
      </c>
      <c r="J385" s="54">
        <v>438516000000</v>
      </c>
      <c r="K385" s="54">
        <v>359708000000</v>
      </c>
      <c r="L385" s="54">
        <v>360344000000</v>
      </c>
      <c r="M385" s="54">
        <v>404839000000</v>
      </c>
      <c r="N385" s="54">
        <v>446283000000</v>
      </c>
      <c r="O385" s="54">
        <v>445530000000</v>
      </c>
      <c r="P385" s="54">
        <v>204410000000</v>
      </c>
      <c r="Q385" s="54">
        <f t="shared" si="18"/>
        <v>446283</v>
      </c>
      <c r="R385" s="54">
        <f t="shared" si="19"/>
        <v>445530</v>
      </c>
      <c r="S385" s="54">
        <f t="shared" si="20"/>
        <v>204410</v>
      </c>
    </row>
    <row r="386" spans="1:20" hidden="1">
      <c r="A386" s="54" t="s">
        <v>321</v>
      </c>
      <c r="B386" s="55" t="s">
        <v>320</v>
      </c>
      <c r="C386" s="54" t="s">
        <v>593</v>
      </c>
      <c r="D386" s="55" t="s">
        <v>592</v>
      </c>
      <c r="E386" s="54">
        <v>1174798178536.0701</v>
      </c>
      <c r="F386" s="54">
        <v>6265668346500</v>
      </c>
      <c r="G386" s="54">
        <v>23393792064529.398</v>
      </c>
      <c r="H386" s="54">
        <v>25415464299223.301</v>
      </c>
      <c r="I386" s="54">
        <v>27417720538512.199</v>
      </c>
      <c r="J386" s="54">
        <v>30240583633164.598</v>
      </c>
      <c r="K386" s="54">
        <v>33216175581725.098</v>
      </c>
      <c r="L386" s="54">
        <v>37637585995492.102</v>
      </c>
      <c r="M386" s="54">
        <v>41058842551971.602</v>
      </c>
      <c r="N386" s="54">
        <v>45886302016670.102</v>
      </c>
      <c r="O386" s="54">
        <v>51035216506307.102</v>
      </c>
      <c r="P386" s="54">
        <v>49453220483220.797</v>
      </c>
      <c r="Q386" s="54">
        <f t="shared" si="18"/>
        <v>45886302.0166701</v>
      </c>
      <c r="R386" s="54">
        <f t="shared" si="19"/>
        <v>51035216.506307103</v>
      </c>
      <c r="S386" s="54">
        <f t="shared" si="20"/>
        <v>49453220.483220793</v>
      </c>
    </row>
    <row r="387" spans="1:20" hidden="1">
      <c r="A387" s="54" t="s">
        <v>321</v>
      </c>
      <c r="B387" s="55" t="s">
        <v>320</v>
      </c>
      <c r="C387" s="54" t="s">
        <v>591</v>
      </c>
      <c r="D387" s="55" t="s">
        <v>590</v>
      </c>
      <c r="E387" s="54">
        <v>5132437500</v>
      </c>
      <c r="F387" s="54">
        <v>103815004200</v>
      </c>
      <c r="G387" s="54">
        <v>1252750177400</v>
      </c>
      <c r="H387" s="54">
        <v>1501732514000</v>
      </c>
      <c r="I387" s="54">
        <v>2011120439900</v>
      </c>
      <c r="J387" s="54">
        <v>2569690528700</v>
      </c>
      <c r="K387" s="54">
        <v>3184094000000</v>
      </c>
      <c r="L387" s="54">
        <v>3900950000000</v>
      </c>
      <c r="M387" s="54">
        <v>6531224000000</v>
      </c>
      <c r="N387" s="54">
        <v>7235940000000</v>
      </c>
      <c r="O387" s="54">
        <v>8219853000000</v>
      </c>
      <c r="P387" s="54">
        <v>9131005000000</v>
      </c>
      <c r="Q387" s="54">
        <f t="shared" si="18"/>
        <v>7235940</v>
      </c>
      <c r="R387" s="54">
        <f t="shared" si="19"/>
        <v>8219853</v>
      </c>
      <c r="S387" s="54">
        <f t="shared" si="20"/>
        <v>9131005</v>
      </c>
    </row>
    <row r="388" spans="1:20" hidden="1">
      <c r="A388" s="54" t="s">
        <v>321</v>
      </c>
      <c r="B388" s="55" t="s">
        <v>320</v>
      </c>
      <c r="C388" s="54" t="s">
        <v>589</v>
      </c>
      <c r="D388" s="55" t="s">
        <v>588</v>
      </c>
      <c r="E388" s="54">
        <v>119081000000</v>
      </c>
      <c r="F388" s="54">
        <v>356401000000</v>
      </c>
      <c r="G388" s="54">
        <v>911733000000</v>
      </c>
      <c r="H388" s="54">
        <v>971252000000</v>
      </c>
      <c r="I388" s="54">
        <v>1018614000000</v>
      </c>
      <c r="J388" s="54">
        <v>1106443000000</v>
      </c>
      <c r="K388" s="54">
        <v>1176941187000</v>
      </c>
      <c r="L388" s="54">
        <v>1249697694000</v>
      </c>
      <c r="M388" s="54">
        <v>1372309832000</v>
      </c>
      <c r="N388" s="54">
        <v>1447760000000</v>
      </c>
      <c r="O388" s="54">
        <v>1513157000000</v>
      </c>
      <c r="P388" s="54">
        <v>1416605000000</v>
      </c>
      <c r="Q388" s="54">
        <f t="shared" ref="Q388:Q451" si="21">N388/1000000</f>
        <v>1447760</v>
      </c>
      <c r="R388" s="54">
        <f t="shared" ref="R388:R451" si="22">O388/1000000</f>
        <v>1513157</v>
      </c>
      <c r="S388" s="54">
        <f t="shared" ref="S388:S451" si="23">P388/1000000</f>
        <v>1416605</v>
      </c>
    </row>
    <row r="389" spans="1:20" hidden="1">
      <c r="A389" s="54" t="s">
        <v>321</v>
      </c>
      <c r="B389" s="55" t="s">
        <v>320</v>
      </c>
      <c r="C389" s="54" t="s">
        <v>587</v>
      </c>
      <c r="D389" s="55" t="s">
        <v>586</v>
      </c>
      <c r="E389" s="54">
        <v>2054100000</v>
      </c>
      <c r="F389" s="54">
        <v>7348448200</v>
      </c>
      <c r="G389" s="54">
        <v>40511084400</v>
      </c>
      <c r="H389" s="54">
        <v>44345433600</v>
      </c>
      <c r="I389" s="54">
        <v>50633451400</v>
      </c>
      <c r="J389" s="54">
        <v>56866746500</v>
      </c>
      <c r="K389" s="54">
        <v>63146654300</v>
      </c>
      <c r="L389" s="54">
        <v>67300320800</v>
      </c>
      <c r="M389" s="54">
        <v>73152504100</v>
      </c>
      <c r="N389" s="54">
        <v>81586056100</v>
      </c>
      <c r="O389" s="54">
        <v>86258604700</v>
      </c>
      <c r="P389" s="54">
        <v>57568667700</v>
      </c>
      <c r="Q389" s="54">
        <f t="shared" si="21"/>
        <v>81586.056100000002</v>
      </c>
      <c r="R389" s="54">
        <f t="shared" si="22"/>
        <v>86258.604699999996</v>
      </c>
      <c r="S389" s="54">
        <f t="shared" si="23"/>
        <v>57568.667699999998</v>
      </c>
    </row>
    <row r="390" spans="1:20" hidden="1">
      <c r="A390" s="54" t="s">
        <v>321</v>
      </c>
      <c r="B390" s="55" t="s">
        <v>320</v>
      </c>
      <c r="C390" s="54" t="s">
        <v>585</v>
      </c>
      <c r="D390" s="55" t="s">
        <v>584</v>
      </c>
      <c r="E390" s="54">
        <v>730190242600</v>
      </c>
      <c r="F390" s="54">
        <v>2103270238000</v>
      </c>
      <c r="G390" s="54">
        <v>6123929000000</v>
      </c>
      <c r="H390" s="54">
        <v>6352360000000</v>
      </c>
      <c r="I390" s="54">
        <v>6540560000000</v>
      </c>
      <c r="J390" s="54">
        <v>7092793000000</v>
      </c>
      <c r="K390" s="54">
        <v>7747690000000</v>
      </c>
      <c r="L390" s="54">
        <v>8311915000000</v>
      </c>
      <c r="M390" s="54">
        <v>8922205000000</v>
      </c>
      <c r="N390" s="54">
        <v>9481952937800</v>
      </c>
      <c r="O390" s="54">
        <v>10124689257300</v>
      </c>
      <c r="P390" s="54">
        <v>10052835646900</v>
      </c>
      <c r="Q390" s="54">
        <f t="shared" si="21"/>
        <v>9481952.9377999995</v>
      </c>
      <c r="R390" s="54">
        <f t="shared" si="22"/>
        <v>10124689.257300001</v>
      </c>
      <c r="S390" s="54">
        <f t="shared" si="23"/>
        <v>10052835.6469</v>
      </c>
    </row>
    <row r="391" spans="1:20" hidden="1">
      <c r="A391" s="54" t="s">
        <v>321</v>
      </c>
      <c r="B391" s="55" t="s">
        <v>320</v>
      </c>
      <c r="C391" s="54" t="s">
        <v>583</v>
      </c>
      <c r="D391" s="55" t="s">
        <v>582</v>
      </c>
      <c r="E391" s="54">
        <v>1885665200</v>
      </c>
      <c r="F391" s="54">
        <v>4153347600</v>
      </c>
      <c r="G391" s="54">
        <v>6924597600</v>
      </c>
      <c r="H391" s="54">
        <v>7364460000</v>
      </c>
      <c r="I391" s="54">
        <v>7944345700</v>
      </c>
      <c r="J391" s="54">
        <v>8751102000</v>
      </c>
      <c r="K391" s="54">
        <v>9996709900</v>
      </c>
      <c r="L391" s="54">
        <v>10589222895.951401</v>
      </c>
      <c r="M391" s="54">
        <v>11703493262.1437</v>
      </c>
      <c r="N391" s="54">
        <v>12587438960.070101</v>
      </c>
      <c r="O391" s="54">
        <v>13592197592.3167</v>
      </c>
      <c r="P391" s="54">
        <v>12823785223.9573</v>
      </c>
      <c r="Q391" s="54">
        <f t="shared" si="21"/>
        <v>12587.438960070102</v>
      </c>
      <c r="R391" s="54">
        <f t="shared" si="22"/>
        <v>13592.197592316699</v>
      </c>
      <c r="S391" s="54">
        <f t="shared" si="23"/>
        <v>12823.7852239573</v>
      </c>
    </row>
    <row r="392" spans="1:20">
      <c r="A392" s="54" t="s">
        <v>321</v>
      </c>
      <c r="B392" s="55" t="s">
        <v>320</v>
      </c>
      <c r="C392" s="54" t="s">
        <v>62</v>
      </c>
      <c r="D392" s="55" t="s">
        <v>305</v>
      </c>
      <c r="E392" s="54">
        <v>290457200</v>
      </c>
      <c r="F392" s="54">
        <v>854406600</v>
      </c>
      <c r="G392" s="54">
        <v>1759867018.34393</v>
      </c>
      <c r="H392" s="54">
        <v>1749494654.1071298</v>
      </c>
      <c r="I392" s="54">
        <v>1759509068.0023</v>
      </c>
      <c r="J392" s="54">
        <v>1757757476.74261</v>
      </c>
      <c r="K392" s="54">
        <v>1910090408.06743</v>
      </c>
      <c r="L392" s="54">
        <v>2089637165.45946</v>
      </c>
      <c r="M392" s="54">
        <v>2109684045.3933101</v>
      </c>
      <c r="N392" s="54">
        <v>2107750770.8276799</v>
      </c>
      <c r="O392" s="54">
        <v>2230554621.1131001</v>
      </c>
      <c r="P392" s="54">
        <v>2177396593.94453</v>
      </c>
      <c r="Q392" s="54">
        <f t="shared" si="21"/>
        <v>2107.7507708276798</v>
      </c>
      <c r="R392" s="54">
        <f t="shared" si="22"/>
        <v>2230.5546211131</v>
      </c>
      <c r="S392" s="54">
        <f t="shared" si="23"/>
        <v>2177.3965939445302</v>
      </c>
      <c r="T392" s="56"/>
    </row>
    <row r="393" spans="1:20" hidden="1">
      <c r="A393" s="54" t="s">
        <v>321</v>
      </c>
      <c r="B393" s="55" t="s">
        <v>320</v>
      </c>
      <c r="C393" s="54" t="s">
        <v>581</v>
      </c>
      <c r="D393" s="55" t="s">
        <v>580</v>
      </c>
      <c r="E393" s="54">
        <v>12147086350.022902</v>
      </c>
      <c r="F393" s="54">
        <v>42516905600</v>
      </c>
      <c r="G393" s="54">
        <v>190166085500</v>
      </c>
      <c r="H393" s="54">
        <v>199572130500</v>
      </c>
      <c r="I393" s="54">
        <v>217184508000</v>
      </c>
      <c r="J393" s="54">
        <v>199572600000</v>
      </c>
      <c r="K393" s="54">
        <v>200220600000</v>
      </c>
      <c r="L393" s="54">
        <v>225473200000</v>
      </c>
      <c r="M393" s="54">
        <v>243406900000</v>
      </c>
      <c r="N393" s="54">
        <v>262320017000</v>
      </c>
      <c r="O393" s="54">
        <v>289478027100</v>
      </c>
      <c r="P393" s="54">
        <v>294388904600</v>
      </c>
      <c r="Q393" s="54">
        <f t="shared" si="21"/>
        <v>262320.01699999999</v>
      </c>
      <c r="R393" s="54">
        <f t="shared" si="22"/>
        <v>289478.02710000001</v>
      </c>
      <c r="S393" s="54">
        <f t="shared" si="23"/>
        <v>294388.90460000001</v>
      </c>
    </row>
    <row r="394" spans="1:20" hidden="1">
      <c r="A394" s="54" t="s">
        <v>321</v>
      </c>
      <c r="B394" s="55" t="s">
        <v>320</v>
      </c>
      <c r="C394" s="54" t="s">
        <v>579</v>
      </c>
      <c r="D394" s="55" t="s">
        <v>578</v>
      </c>
      <c r="E394" s="54">
        <v>39440000000</v>
      </c>
      <c r="F394" s="54">
        <v>122410117200</v>
      </c>
      <c r="G394" s="54">
        <v>330647000000</v>
      </c>
      <c r="H394" s="54">
        <v>350644000000</v>
      </c>
      <c r="I394" s="54">
        <v>372397000000</v>
      </c>
      <c r="J394" s="54">
        <v>392062000000</v>
      </c>
      <c r="K394" s="54">
        <v>409893000000</v>
      </c>
      <c r="L394" s="54">
        <v>434765000000</v>
      </c>
      <c r="M394" s="54">
        <v>457201000000</v>
      </c>
      <c r="N394" s="54">
        <v>481256000000</v>
      </c>
      <c r="O394" s="54">
        <v>498254000000</v>
      </c>
      <c r="P394" s="54">
        <v>429692000000</v>
      </c>
      <c r="Q394" s="54">
        <f t="shared" si="21"/>
        <v>481256</v>
      </c>
      <c r="R394" s="54">
        <f t="shared" si="22"/>
        <v>498254</v>
      </c>
      <c r="S394" s="54">
        <f t="shared" si="23"/>
        <v>429692</v>
      </c>
    </row>
    <row r="395" spans="1:20" hidden="1">
      <c r="A395" s="54" t="s">
        <v>321</v>
      </c>
      <c r="B395" s="55" t="s">
        <v>320</v>
      </c>
      <c r="C395" s="54" t="s">
        <v>577</v>
      </c>
      <c r="D395" s="55" t="s">
        <v>576</v>
      </c>
      <c r="E395" s="54">
        <v>734801827000</v>
      </c>
      <c r="F395" s="54">
        <v>6693683014000</v>
      </c>
      <c r="G395" s="54">
        <v>14665576472000</v>
      </c>
      <c r="H395" s="54">
        <v>15817754584000</v>
      </c>
      <c r="I395" s="54">
        <v>16277187078000</v>
      </c>
      <c r="J395" s="54">
        <v>17484305607000</v>
      </c>
      <c r="K395" s="54">
        <v>18572109415000</v>
      </c>
      <c r="L395" s="54">
        <v>20129057371000</v>
      </c>
      <c r="M395" s="54">
        <v>21934167572000</v>
      </c>
      <c r="N395" s="54">
        <v>23524390183000</v>
      </c>
      <c r="O395" s="54">
        <v>24453867508000</v>
      </c>
      <c r="P395" s="54">
        <v>23073727049000</v>
      </c>
      <c r="Q395" s="54">
        <f t="shared" si="21"/>
        <v>23524390.182999998</v>
      </c>
      <c r="R395" s="54">
        <f t="shared" si="22"/>
        <v>24453867.508000001</v>
      </c>
      <c r="S395" s="54">
        <f t="shared" si="23"/>
        <v>23073727.048999999</v>
      </c>
    </row>
    <row r="396" spans="1:20">
      <c r="A396" s="54" t="s">
        <v>827</v>
      </c>
      <c r="B396" s="55" t="s">
        <v>826</v>
      </c>
      <c r="C396" s="54" t="s">
        <v>64</v>
      </c>
      <c r="D396" s="55" t="s">
        <v>306</v>
      </c>
      <c r="E396" s="54">
        <v>529700000.00000006</v>
      </c>
      <c r="F396" s="54">
        <v>2115600000</v>
      </c>
      <c r="G396" s="54">
        <v>7458707517.3247805</v>
      </c>
      <c r="H396" s="54">
        <v>8339522707.2920094</v>
      </c>
      <c r="I396" s="54">
        <v>9408827703.8136196</v>
      </c>
      <c r="J396" s="54">
        <v>9737324894.3509903</v>
      </c>
      <c r="K396" s="54">
        <v>10153459589.562601</v>
      </c>
      <c r="L396" s="54">
        <v>10616450261.9716</v>
      </c>
      <c r="M396" s="54">
        <v>11469383629.932899</v>
      </c>
      <c r="N396" s="54">
        <v>12358277824.917601</v>
      </c>
      <c r="O396" s="54">
        <v>12697400549.026001</v>
      </c>
      <c r="P396" s="54">
        <v>12991902729.562201</v>
      </c>
      <c r="Q396" s="54">
        <f t="shared" si="21"/>
        <v>12358.277824917601</v>
      </c>
      <c r="R396" s="54">
        <f t="shared" si="22"/>
        <v>12697.400549026001</v>
      </c>
      <c r="S396" s="54">
        <f t="shared" si="23"/>
        <v>12991.9027295622</v>
      </c>
      <c r="T396" s="56">
        <f>S396/S405-1</f>
        <v>2.3226173864865807E-2</v>
      </c>
    </row>
    <row r="397" spans="1:20" hidden="1">
      <c r="A397" s="54" t="s">
        <v>321</v>
      </c>
      <c r="B397" s="55" t="s">
        <v>320</v>
      </c>
      <c r="C397" s="54" t="s">
        <v>575</v>
      </c>
      <c r="D397" s="55" t="s">
        <v>574</v>
      </c>
      <c r="E397" s="54" t="s">
        <v>299</v>
      </c>
      <c r="F397" s="54">
        <v>16019558000</v>
      </c>
      <c r="G397" s="54">
        <v>98772814000</v>
      </c>
      <c r="H397" s="54">
        <v>105480184000</v>
      </c>
      <c r="I397" s="54">
        <v>119532871000</v>
      </c>
      <c r="J397" s="54">
        <v>133481633999.99998</v>
      </c>
      <c r="K397" s="54">
        <v>145753642000</v>
      </c>
      <c r="L397" s="54">
        <v>160814564000</v>
      </c>
      <c r="M397" s="54">
        <v>178880890000</v>
      </c>
      <c r="N397" s="54">
        <v>192508553000</v>
      </c>
      <c r="O397" s="54">
        <v>210378058516.79901</v>
      </c>
      <c r="P397" s="54">
        <v>206378470143.92999</v>
      </c>
      <c r="Q397" s="54">
        <f t="shared" si="21"/>
        <v>192508.55300000001</v>
      </c>
      <c r="R397" s="54">
        <f t="shared" si="22"/>
        <v>210378.05851679901</v>
      </c>
      <c r="S397" s="54">
        <f t="shared" si="23"/>
        <v>206378.47014393</v>
      </c>
    </row>
    <row r="398" spans="1:20" hidden="1">
      <c r="A398" s="54" t="s">
        <v>321</v>
      </c>
      <c r="B398" s="55" t="s">
        <v>320</v>
      </c>
      <c r="C398" s="54" t="s">
        <v>573</v>
      </c>
      <c r="D398" s="55" t="s">
        <v>572</v>
      </c>
      <c r="E398" s="54">
        <v>2059807010.9999998</v>
      </c>
      <c r="F398" s="54">
        <v>2874015300</v>
      </c>
      <c r="G398" s="54">
        <v>4374200000</v>
      </c>
      <c r="H398" s="54">
        <v>4469800000</v>
      </c>
      <c r="I398" s="54">
        <v>4936000000</v>
      </c>
      <c r="J398" s="54">
        <v>5321300000</v>
      </c>
      <c r="K398" s="54">
        <v>5643600000</v>
      </c>
      <c r="L398" s="54">
        <v>5847700000</v>
      </c>
      <c r="M398" s="54">
        <v>5693000000</v>
      </c>
      <c r="N398" s="54">
        <v>6091900000</v>
      </c>
      <c r="O398" s="54">
        <v>6595900000</v>
      </c>
      <c r="P398" s="54">
        <v>5967600000</v>
      </c>
      <c r="Q398" s="54">
        <f t="shared" si="21"/>
        <v>6091.9</v>
      </c>
      <c r="R398" s="54">
        <f t="shared" si="22"/>
        <v>6595.9</v>
      </c>
      <c r="S398" s="54">
        <f t="shared" si="23"/>
        <v>5967.6</v>
      </c>
    </row>
    <row r="399" spans="1:20" hidden="1">
      <c r="A399" s="54" t="s">
        <v>321</v>
      </c>
      <c r="B399" s="55" t="s">
        <v>320</v>
      </c>
      <c r="C399" s="54" t="s">
        <v>571</v>
      </c>
      <c r="D399" s="55" t="s">
        <v>570</v>
      </c>
      <c r="E399" s="54">
        <v>12803928300</v>
      </c>
      <c r="F399" s="54">
        <v>1224062063100</v>
      </c>
      <c r="G399" s="54">
        <v>13173763400000</v>
      </c>
      <c r="H399" s="54">
        <v>16688419553500</v>
      </c>
      <c r="I399" s="54">
        <v>19174242644900</v>
      </c>
      <c r="J399" s="54">
        <v>22227054279400</v>
      </c>
      <c r="K399" s="54">
        <v>22894780891000</v>
      </c>
      <c r="L399" s="54">
        <v>23931342642400</v>
      </c>
      <c r="M399" s="54">
        <v>28010710565700</v>
      </c>
      <c r="N399" s="54">
        <v>32582629019300</v>
      </c>
      <c r="O399" s="54">
        <v>37839225357900</v>
      </c>
      <c r="P399" s="54">
        <v>37453275327600</v>
      </c>
      <c r="Q399" s="54">
        <f t="shared" si="21"/>
        <v>32582629.019299999</v>
      </c>
      <c r="R399" s="54">
        <f t="shared" si="22"/>
        <v>37839225.357900001</v>
      </c>
      <c r="S399" s="54">
        <f t="shared" si="23"/>
        <v>37453275.327600002</v>
      </c>
    </row>
    <row r="400" spans="1:20" hidden="1">
      <c r="A400" s="54" t="s">
        <v>321</v>
      </c>
      <c r="B400" s="55" t="s">
        <v>320</v>
      </c>
      <c r="C400" s="54" t="s">
        <v>569</v>
      </c>
      <c r="D400" s="55" t="s">
        <v>568</v>
      </c>
      <c r="E400" s="54" t="s">
        <v>299</v>
      </c>
      <c r="F400" s="54">
        <v>1065699000.0000001</v>
      </c>
      <c r="G400" s="54">
        <v>3264781000</v>
      </c>
      <c r="H400" s="54">
        <v>3181477000</v>
      </c>
      <c r="I400" s="54">
        <v>3362481000</v>
      </c>
      <c r="J400" s="54">
        <v>3457922000</v>
      </c>
      <c r="K400" s="54">
        <v>3654512000</v>
      </c>
      <c r="L400" s="54">
        <v>3954212000</v>
      </c>
      <c r="M400" s="54">
        <v>4299091000</v>
      </c>
      <c r="N400" s="54">
        <v>4663130000</v>
      </c>
      <c r="O400" s="54">
        <v>4950716700</v>
      </c>
      <c r="P400" s="54">
        <v>4185552800.0000005</v>
      </c>
      <c r="Q400" s="54">
        <f t="shared" si="21"/>
        <v>4663.13</v>
      </c>
      <c r="R400" s="54">
        <f t="shared" si="22"/>
        <v>4950.7166999999999</v>
      </c>
      <c r="S400" s="54">
        <f t="shared" si="23"/>
        <v>4185.5528000000004</v>
      </c>
    </row>
    <row r="401" spans="1:20" hidden="1">
      <c r="A401" s="54" t="s">
        <v>321</v>
      </c>
      <c r="B401" s="55" t="s">
        <v>320</v>
      </c>
      <c r="C401" s="54" t="s">
        <v>567</v>
      </c>
      <c r="D401" s="55" t="s">
        <v>566</v>
      </c>
      <c r="E401" s="54">
        <v>248753508800</v>
      </c>
      <c r="F401" s="54">
        <v>412897152700</v>
      </c>
      <c r="G401" s="54">
        <v>820077000000</v>
      </c>
      <c r="H401" s="54">
        <v>847881000000</v>
      </c>
      <c r="I401" s="54">
        <v>897923000000</v>
      </c>
      <c r="J401" s="54">
        <v>925376000000</v>
      </c>
      <c r="K401" s="54">
        <v>987950000000</v>
      </c>
      <c r="L401" s="54">
        <v>1013229000000</v>
      </c>
      <c r="M401" s="54">
        <v>1063045000000</v>
      </c>
      <c r="N401" s="54">
        <v>1108463000000</v>
      </c>
      <c r="O401" s="54">
        <v>1152806000000</v>
      </c>
      <c r="P401" s="54">
        <v>1089521000000</v>
      </c>
      <c r="Q401" s="54">
        <f t="shared" si="21"/>
        <v>1108463</v>
      </c>
      <c r="R401" s="54">
        <f t="shared" si="22"/>
        <v>1152806</v>
      </c>
      <c r="S401" s="54">
        <f t="shared" si="23"/>
        <v>1089521</v>
      </c>
    </row>
    <row r="402" spans="1:20" hidden="1">
      <c r="A402" s="54" t="s">
        <v>321</v>
      </c>
      <c r="B402" s="55" t="s">
        <v>320</v>
      </c>
      <c r="C402" s="54" t="s">
        <v>565</v>
      </c>
      <c r="D402" s="55" t="s">
        <v>564</v>
      </c>
      <c r="E402" s="54" t="s">
        <v>299</v>
      </c>
      <c r="F402" s="54">
        <v>86132255600</v>
      </c>
      <c r="G402" s="54">
        <v>418037213500</v>
      </c>
      <c r="H402" s="54">
        <v>463921377300</v>
      </c>
      <c r="I402" s="54">
        <v>510996643300</v>
      </c>
      <c r="J402" s="54">
        <v>555447070200</v>
      </c>
      <c r="K402" s="54">
        <v>637759618800</v>
      </c>
      <c r="L402" s="54">
        <v>752701814200</v>
      </c>
      <c r="M402" s="54">
        <v>840526219400</v>
      </c>
      <c r="N402" s="54">
        <v>895566718700</v>
      </c>
      <c r="O402" s="54">
        <v>962620791500</v>
      </c>
      <c r="P402" s="54">
        <v>974511361100</v>
      </c>
      <c r="Q402" s="54">
        <f t="shared" si="21"/>
        <v>895566.71869999997</v>
      </c>
      <c r="R402" s="54">
        <f t="shared" si="22"/>
        <v>962620.79150000005</v>
      </c>
      <c r="S402" s="54">
        <f t="shared" si="23"/>
        <v>974511.36109999998</v>
      </c>
    </row>
    <row r="403" spans="1:20" hidden="1">
      <c r="A403" s="54" t="s">
        <v>321</v>
      </c>
      <c r="B403" s="55" t="s">
        <v>320</v>
      </c>
      <c r="C403" s="54" t="s">
        <v>563</v>
      </c>
      <c r="D403" s="55" t="s">
        <v>562</v>
      </c>
      <c r="E403" s="54">
        <v>138303701750</v>
      </c>
      <c r="F403" s="54">
        <v>2371526250000</v>
      </c>
      <c r="G403" s="54">
        <v>43042326300000</v>
      </c>
      <c r="H403" s="54">
        <v>48783573850000</v>
      </c>
      <c r="I403" s="54">
        <v>54635443000000</v>
      </c>
      <c r="J403" s="54">
        <v>61636758100000</v>
      </c>
      <c r="K403" s="54">
        <v>68987955700000</v>
      </c>
      <c r="L403" s="54">
        <v>74215745750000</v>
      </c>
      <c r="M403" s="54">
        <v>82700023600000</v>
      </c>
      <c r="N403" s="54">
        <v>92788955100000</v>
      </c>
      <c r="O403" s="54">
        <v>105258500800000</v>
      </c>
      <c r="P403" s="54">
        <v>114091028450700</v>
      </c>
      <c r="Q403" s="54">
        <f t="shared" si="21"/>
        <v>92788955.099999994</v>
      </c>
      <c r="R403" s="54">
        <f t="shared" si="22"/>
        <v>105258500.8</v>
      </c>
      <c r="S403" s="54">
        <f t="shared" si="23"/>
        <v>114091028.4507</v>
      </c>
    </row>
    <row r="404" spans="1:20" hidden="1">
      <c r="A404" s="54" t="s">
        <v>321</v>
      </c>
      <c r="B404" s="55" t="s">
        <v>320</v>
      </c>
      <c r="C404" s="54" t="s">
        <v>561</v>
      </c>
      <c r="D404" s="55" t="s">
        <v>560</v>
      </c>
      <c r="E404" s="54">
        <v>7218423399.56742</v>
      </c>
      <c r="F404" s="54">
        <v>27219616600</v>
      </c>
      <c r="G404" s="54">
        <v>91420837000</v>
      </c>
      <c r="H404" s="54">
        <v>106863600500</v>
      </c>
      <c r="I404" s="54">
        <v>117423149200</v>
      </c>
      <c r="J404" s="54">
        <v>134835972799.99998</v>
      </c>
      <c r="K404" s="54">
        <v>146018649600</v>
      </c>
      <c r="L404" s="54">
        <v>157707675300</v>
      </c>
      <c r="M404" s="54">
        <v>171570012800</v>
      </c>
      <c r="N404" s="54">
        <v>181067043600</v>
      </c>
      <c r="O404" s="54">
        <v>180558501000</v>
      </c>
      <c r="P404" s="54">
        <v>174826984900</v>
      </c>
      <c r="Q404" s="54">
        <f t="shared" si="21"/>
        <v>181067.0436</v>
      </c>
      <c r="R404" s="54">
        <f t="shared" si="22"/>
        <v>180558.50099999999</v>
      </c>
      <c r="S404" s="54">
        <f t="shared" si="23"/>
        <v>174826.98490000001</v>
      </c>
    </row>
    <row r="405" spans="1:20">
      <c r="A405" s="54" t="s">
        <v>321</v>
      </c>
      <c r="B405" s="55" t="s">
        <v>320</v>
      </c>
      <c r="C405" s="54" t="s">
        <v>64</v>
      </c>
      <c r="D405" s="55" t="s">
        <v>306</v>
      </c>
      <c r="E405" s="54">
        <v>543000000</v>
      </c>
      <c r="F405" s="54">
        <v>2137000000</v>
      </c>
      <c r="G405" s="54">
        <v>8023000000</v>
      </c>
      <c r="H405" s="54">
        <v>8760000000</v>
      </c>
      <c r="I405" s="54">
        <v>9381000000</v>
      </c>
      <c r="J405" s="54">
        <v>9850000000</v>
      </c>
      <c r="K405" s="54">
        <v>10345000000</v>
      </c>
      <c r="L405" s="54">
        <v>10957000000</v>
      </c>
      <c r="M405" s="54">
        <v>11703000000</v>
      </c>
      <c r="N405" s="54">
        <v>12522000000</v>
      </c>
      <c r="O405" s="54">
        <v>12833000000</v>
      </c>
      <c r="P405" s="54">
        <v>12697000000</v>
      </c>
      <c r="Q405" s="54">
        <f t="shared" si="21"/>
        <v>12522</v>
      </c>
      <c r="R405" s="54">
        <f t="shared" si="22"/>
        <v>12833</v>
      </c>
      <c r="S405" s="54">
        <f t="shared" si="23"/>
        <v>12697</v>
      </c>
      <c r="T405" s="56"/>
    </row>
    <row r="406" spans="1:20" hidden="1">
      <c r="A406" s="54" t="s">
        <v>321</v>
      </c>
      <c r="B406" s="55" t="s">
        <v>320</v>
      </c>
      <c r="C406" s="54" t="s">
        <v>559</v>
      </c>
      <c r="D406" s="55" t="s">
        <v>558</v>
      </c>
      <c r="E406" s="54">
        <v>103416000000</v>
      </c>
      <c r="F406" s="54">
        <v>379488000000</v>
      </c>
      <c r="G406" s="54">
        <v>1562680982208.49</v>
      </c>
      <c r="H406" s="54">
        <v>1758379177900</v>
      </c>
      <c r="I406" s="54">
        <v>1949294818500</v>
      </c>
      <c r="J406" s="54">
        <v>2232525283500</v>
      </c>
      <c r="K406" s="54">
        <v>2423638482800</v>
      </c>
      <c r="L406" s="54">
        <v>2608184437700</v>
      </c>
      <c r="M406" s="54">
        <v>3077144919300</v>
      </c>
      <c r="N406" s="54">
        <v>3455949289833.4302</v>
      </c>
      <c r="O406" s="54">
        <v>3858930402385.3701</v>
      </c>
      <c r="P406" s="54">
        <v>3914701068498.3398</v>
      </c>
      <c r="Q406" s="54">
        <f t="shared" si="21"/>
        <v>3455949.2898334302</v>
      </c>
      <c r="R406" s="54">
        <f t="shared" si="22"/>
        <v>3858930.4023853703</v>
      </c>
      <c r="S406" s="54">
        <f t="shared" si="23"/>
        <v>3914701.06849834</v>
      </c>
    </row>
    <row r="407" spans="1:20" hidden="1">
      <c r="A407" s="54" t="s">
        <v>321</v>
      </c>
      <c r="B407" s="55" t="s">
        <v>320</v>
      </c>
      <c r="C407" s="54" t="s">
        <v>557</v>
      </c>
      <c r="D407" s="55" t="s">
        <v>556</v>
      </c>
      <c r="E407" s="54">
        <v>263036502000</v>
      </c>
      <c r="F407" s="54">
        <v>452007000000</v>
      </c>
      <c r="G407" s="54">
        <v>650359000000</v>
      </c>
      <c r="H407" s="54">
        <v>652966000000</v>
      </c>
      <c r="I407" s="54">
        <v>660463000000</v>
      </c>
      <c r="J407" s="54">
        <v>671560000000</v>
      </c>
      <c r="K407" s="54">
        <v>690008000000</v>
      </c>
      <c r="L407" s="54">
        <v>708337000000</v>
      </c>
      <c r="M407" s="54">
        <v>738146000000</v>
      </c>
      <c r="N407" s="54">
        <v>773987000000</v>
      </c>
      <c r="O407" s="54">
        <v>813055000000</v>
      </c>
      <c r="P407" s="54">
        <v>800095000000</v>
      </c>
      <c r="Q407" s="54">
        <f t="shared" si="21"/>
        <v>773987</v>
      </c>
      <c r="R407" s="54">
        <f t="shared" si="22"/>
        <v>813055</v>
      </c>
      <c r="S407" s="54">
        <f t="shared" si="23"/>
        <v>800095</v>
      </c>
    </row>
    <row r="408" spans="1:20" hidden="1">
      <c r="A408" s="54" t="s">
        <v>321</v>
      </c>
      <c r="B408" s="55" t="s">
        <v>320</v>
      </c>
      <c r="C408" s="54" t="s">
        <v>555</v>
      </c>
      <c r="D408" s="55" t="s">
        <v>554</v>
      </c>
      <c r="E408" s="54">
        <v>250426998784</v>
      </c>
      <c r="F408" s="54">
        <v>441871689654.604</v>
      </c>
      <c r="G408" s="54">
        <v>887425000000</v>
      </c>
      <c r="H408" s="54">
        <v>897146000000</v>
      </c>
      <c r="I408" s="54">
        <v>912104000000</v>
      </c>
      <c r="J408" s="54">
        <v>955285000000</v>
      </c>
      <c r="K408" s="54">
        <v>939822000000</v>
      </c>
      <c r="L408" s="54">
        <v>940568000000</v>
      </c>
      <c r="M408" s="54">
        <v>969043000000</v>
      </c>
      <c r="N408" s="54">
        <v>995000000000</v>
      </c>
      <c r="O408" s="54">
        <v>1006000000000</v>
      </c>
      <c r="P408" s="54" t="s">
        <v>299</v>
      </c>
      <c r="Q408" s="54">
        <f t="shared" si="21"/>
        <v>995000</v>
      </c>
      <c r="R408" s="54">
        <f t="shared" si="22"/>
        <v>1006000</v>
      </c>
      <c r="S408" s="54" t="e">
        <f t="shared" si="23"/>
        <v>#VALUE!</v>
      </c>
    </row>
    <row r="409" spans="1:20" hidden="1">
      <c r="A409" s="54" t="s">
        <v>321</v>
      </c>
      <c r="B409" s="55" t="s">
        <v>320</v>
      </c>
      <c r="C409" s="54" t="s">
        <v>553</v>
      </c>
      <c r="D409" s="55" t="s">
        <v>552</v>
      </c>
      <c r="E409" s="54">
        <v>76127000000</v>
      </c>
      <c r="F409" s="54">
        <v>119839000000</v>
      </c>
      <c r="G409" s="54">
        <v>213025000000</v>
      </c>
      <c r="H409" s="54">
        <v>217489000000</v>
      </c>
      <c r="I409" s="54">
        <v>232793000000</v>
      </c>
      <c r="J409" s="54">
        <v>242670000000</v>
      </c>
      <c r="K409" s="54">
        <v>255340000000</v>
      </c>
      <c r="L409" s="54">
        <v>271422000000</v>
      </c>
      <c r="M409" s="54">
        <v>291264000000</v>
      </c>
      <c r="N409" s="54">
        <v>306721000000</v>
      </c>
      <c r="O409" s="54">
        <v>323142000000</v>
      </c>
      <c r="P409" s="54">
        <v>324913000000</v>
      </c>
      <c r="Q409" s="54">
        <f t="shared" si="21"/>
        <v>306721</v>
      </c>
      <c r="R409" s="54">
        <f t="shared" si="22"/>
        <v>323142</v>
      </c>
      <c r="S409" s="54">
        <f t="shared" si="23"/>
        <v>324913</v>
      </c>
    </row>
    <row r="410" spans="1:20" hidden="1">
      <c r="A410" s="54" t="s">
        <v>321</v>
      </c>
      <c r="B410" s="55" t="s">
        <v>320</v>
      </c>
      <c r="C410" s="54" t="s">
        <v>551</v>
      </c>
      <c r="D410" s="55" t="s">
        <v>550</v>
      </c>
      <c r="E410" s="54">
        <v>156465600</v>
      </c>
      <c r="F410" s="54">
        <v>64812005100</v>
      </c>
      <c r="G410" s="54">
        <v>219181000000</v>
      </c>
      <c r="H410" s="54">
        <v>247994000000</v>
      </c>
      <c r="I410" s="54">
        <v>271530000000</v>
      </c>
      <c r="J410" s="54">
        <v>308403000000</v>
      </c>
      <c r="K410" s="54">
        <v>347707000000</v>
      </c>
      <c r="L410" s="54">
        <v>380261000000</v>
      </c>
      <c r="M410" s="54">
        <v>414278000000</v>
      </c>
      <c r="N410" s="54">
        <v>410988000000</v>
      </c>
      <c r="O410" s="54">
        <v>417705000000</v>
      </c>
      <c r="P410" s="54">
        <v>433449000000</v>
      </c>
      <c r="Q410" s="54">
        <f t="shared" si="21"/>
        <v>410988</v>
      </c>
      <c r="R410" s="54">
        <f t="shared" si="22"/>
        <v>417705</v>
      </c>
      <c r="S410" s="54">
        <f t="shared" si="23"/>
        <v>433449</v>
      </c>
    </row>
    <row r="411" spans="1:20" hidden="1">
      <c r="A411" s="54" t="s">
        <v>321</v>
      </c>
      <c r="B411" s="55" t="s">
        <v>320</v>
      </c>
      <c r="C411" s="54" t="s">
        <v>549</v>
      </c>
      <c r="D411" s="55" t="s">
        <v>548</v>
      </c>
      <c r="E411" s="54">
        <v>956291000000</v>
      </c>
      <c r="F411" s="54">
        <v>1592111000000</v>
      </c>
      <c r="G411" s="54">
        <v>4134241000000</v>
      </c>
      <c r="H411" s="54">
        <v>4812970000000</v>
      </c>
      <c r="I411" s="54">
        <v>5050073000000</v>
      </c>
      <c r="J411" s="54">
        <v>5363658000000</v>
      </c>
      <c r="K411" s="54">
        <v>5725216000000</v>
      </c>
      <c r="L411" s="54">
        <v>6162424000000</v>
      </c>
      <c r="M411" s="54">
        <v>6494704648500</v>
      </c>
      <c r="N411" s="54">
        <v>7114525660000</v>
      </c>
      <c r="O411" s="54">
        <v>7567893159900</v>
      </c>
      <c r="P411" s="54">
        <v>7909345056600</v>
      </c>
      <c r="Q411" s="54">
        <f t="shared" si="21"/>
        <v>7114525.6600000001</v>
      </c>
      <c r="R411" s="54">
        <f t="shared" si="22"/>
        <v>7567893.1599000003</v>
      </c>
      <c r="S411" s="54">
        <f t="shared" si="23"/>
        <v>7909345.0565999998</v>
      </c>
    </row>
    <row r="412" spans="1:20" hidden="1">
      <c r="A412" s="54" t="s">
        <v>321</v>
      </c>
      <c r="B412" s="55" t="s">
        <v>320</v>
      </c>
      <c r="C412" s="54" t="s">
        <v>547</v>
      </c>
      <c r="D412" s="55" t="s">
        <v>546</v>
      </c>
      <c r="E412" s="54">
        <v>494643670982.59003</v>
      </c>
      <c r="F412" s="54">
        <v>7062751068400</v>
      </c>
      <c r="G412" s="54">
        <v>63134734885000</v>
      </c>
      <c r="H412" s="54">
        <v>72351452212200</v>
      </c>
      <c r="I412" s="54">
        <v>81009964620100</v>
      </c>
      <c r="J412" s="54">
        <v>90136984656200</v>
      </c>
      <c r="K412" s="54">
        <v>95177735683700</v>
      </c>
      <c r="L412" s="54">
        <v>102575418034600</v>
      </c>
      <c r="M412" s="54">
        <v>114899249897700</v>
      </c>
      <c r="N412" s="54">
        <v>129086907450900</v>
      </c>
      <c r="O412" s="54">
        <v>145639139379100</v>
      </c>
      <c r="P412" s="54">
        <v>154252318897900</v>
      </c>
      <c r="Q412" s="54">
        <f t="shared" si="21"/>
        <v>129086907.4509</v>
      </c>
      <c r="R412" s="54">
        <f t="shared" si="22"/>
        <v>145639139.37909999</v>
      </c>
      <c r="S412" s="54">
        <f t="shared" si="23"/>
        <v>154252318.89789999</v>
      </c>
    </row>
    <row r="413" spans="1:20" hidden="1">
      <c r="A413" s="54" t="s">
        <v>321</v>
      </c>
      <c r="B413" s="55" t="s">
        <v>320</v>
      </c>
      <c r="C413" s="54" t="s">
        <v>545</v>
      </c>
      <c r="D413" s="55" t="s">
        <v>544</v>
      </c>
      <c r="E413" s="54">
        <v>532000000</v>
      </c>
      <c r="F413" s="54">
        <v>248646000000</v>
      </c>
      <c r="G413" s="54">
        <v>464186000000</v>
      </c>
      <c r="H413" s="54">
        <v>466703000000</v>
      </c>
      <c r="I413" s="54">
        <v>501891000000</v>
      </c>
      <c r="J413" s="54">
        <v>527631000000</v>
      </c>
      <c r="K413" s="54">
        <v>558954000000</v>
      </c>
      <c r="L413" s="54">
        <v>594795000000</v>
      </c>
      <c r="M413" s="54">
        <v>618106000000</v>
      </c>
      <c r="N413" s="54">
        <v>660878000000</v>
      </c>
      <c r="O413" s="54">
        <v>692683000000</v>
      </c>
      <c r="P413" s="54">
        <v>664010000000</v>
      </c>
      <c r="Q413" s="54">
        <f t="shared" si="21"/>
        <v>660878</v>
      </c>
      <c r="R413" s="54">
        <f t="shared" si="22"/>
        <v>692683</v>
      </c>
      <c r="S413" s="54">
        <f t="shared" si="23"/>
        <v>664010</v>
      </c>
    </row>
    <row r="414" spans="1:20" hidden="1">
      <c r="A414" s="54" t="s">
        <v>321</v>
      </c>
      <c r="B414" s="55" t="s">
        <v>320</v>
      </c>
      <c r="C414" s="54" t="s">
        <v>543</v>
      </c>
      <c r="D414" s="55" t="s">
        <v>542</v>
      </c>
      <c r="E414" s="54" t="s">
        <v>299</v>
      </c>
      <c r="F414" s="54" t="s">
        <v>299</v>
      </c>
      <c r="G414" s="54">
        <v>729000000</v>
      </c>
      <c r="H414" s="54">
        <v>746000000</v>
      </c>
      <c r="I414" s="54">
        <v>772000000</v>
      </c>
      <c r="J414" s="54">
        <v>832000000</v>
      </c>
      <c r="K414" s="54">
        <v>910000000</v>
      </c>
      <c r="L414" s="54">
        <v>1230000000</v>
      </c>
      <c r="M414" s="54">
        <v>1560000000</v>
      </c>
      <c r="N414" s="54">
        <v>1302000000</v>
      </c>
      <c r="O414" s="54">
        <v>1182000000</v>
      </c>
      <c r="P414" s="54" t="s">
        <v>299</v>
      </c>
      <c r="Q414" s="54">
        <f t="shared" si="21"/>
        <v>1302</v>
      </c>
      <c r="R414" s="54">
        <f t="shared" si="22"/>
        <v>1182</v>
      </c>
      <c r="S414" s="54" t="e">
        <f t="shared" si="23"/>
        <v>#VALUE!</v>
      </c>
    </row>
    <row r="415" spans="1:20" hidden="1">
      <c r="A415" s="54" t="s">
        <v>321</v>
      </c>
      <c r="B415" s="55" t="s">
        <v>320</v>
      </c>
      <c r="C415" s="54" t="s">
        <v>541</v>
      </c>
      <c r="D415" s="55" t="s">
        <v>540</v>
      </c>
      <c r="E415" s="54">
        <v>749860000000</v>
      </c>
      <c r="F415" s="54">
        <v>1507283000000</v>
      </c>
      <c r="G415" s="54">
        <v>2792683000000</v>
      </c>
      <c r="H415" s="54">
        <v>2964053000000</v>
      </c>
      <c r="I415" s="54">
        <v>3071224000000</v>
      </c>
      <c r="J415" s="54">
        <v>3140814000000</v>
      </c>
      <c r="K415" s="54">
        <v>3111168000000</v>
      </c>
      <c r="L415" s="54">
        <v>3098148000000</v>
      </c>
      <c r="M415" s="54">
        <v>3295382000000</v>
      </c>
      <c r="N415" s="54">
        <v>3553900000000</v>
      </c>
      <c r="O415" s="54">
        <v>3563484000000</v>
      </c>
      <c r="P415" s="54">
        <v>3410399000000</v>
      </c>
      <c r="Q415" s="54">
        <f t="shared" si="21"/>
        <v>3553900</v>
      </c>
      <c r="R415" s="54">
        <f t="shared" si="22"/>
        <v>3563484</v>
      </c>
      <c r="S415" s="54">
        <f t="shared" si="23"/>
        <v>3410399</v>
      </c>
    </row>
    <row r="416" spans="1:20" hidden="1">
      <c r="A416" s="54" t="s">
        <v>321</v>
      </c>
      <c r="B416" s="55" t="s">
        <v>320</v>
      </c>
      <c r="C416" s="54" t="s">
        <v>539</v>
      </c>
      <c r="D416" s="55" t="s">
        <v>538</v>
      </c>
      <c r="E416" s="54">
        <v>4492900000</v>
      </c>
      <c r="F416" s="54">
        <v>7500615500</v>
      </c>
      <c r="G416" s="54">
        <v>29797800000</v>
      </c>
      <c r="H416" s="54">
        <v>33608699999.999996</v>
      </c>
      <c r="I416" s="54">
        <v>34580400000</v>
      </c>
      <c r="J416" s="54">
        <v>35642800000</v>
      </c>
      <c r="K416" s="54">
        <v>30264300000</v>
      </c>
      <c r="L416" s="54">
        <v>28887000000</v>
      </c>
      <c r="M416" s="54">
        <v>31089400000</v>
      </c>
      <c r="N416" s="54">
        <v>35184000000</v>
      </c>
      <c r="O416" s="54">
        <v>33859400000</v>
      </c>
      <c r="P416" s="54">
        <v>28442000000</v>
      </c>
      <c r="Q416" s="54">
        <f t="shared" si="21"/>
        <v>35184</v>
      </c>
      <c r="R416" s="54">
        <f t="shared" si="22"/>
        <v>33859.4</v>
      </c>
      <c r="S416" s="54">
        <f t="shared" si="23"/>
        <v>28442</v>
      </c>
    </row>
    <row r="417" spans="1:20" hidden="1">
      <c r="A417" s="54" t="s">
        <v>321</v>
      </c>
      <c r="B417" s="55" t="s">
        <v>320</v>
      </c>
      <c r="C417" s="54" t="s">
        <v>537</v>
      </c>
      <c r="D417" s="55" t="s">
        <v>536</v>
      </c>
      <c r="E417" s="54">
        <v>855943000000</v>
      </c>
      <c r="F417" s="54">
        <v>4243393000000</v>
      </c>
      <c r="G417" s="54">
        <v>18276440000000</v>
      </c>
      <c r="H417" s="54">
        <v>20046500000000</v>
      </c>
      <c r="I417" s="54">
        <v>22385656800000</v>
      </c>
      <c r="J417" s="54">
        <v>25168805000000</v>
      </c>
      <c r="K417" s="54">
        <v>27443022495100</v>
      </c>
      <c r="L417" s="54">
        <v>29075633000000</v>
      </c>
      <c r="M417" s="54">
        <v>31922302944400</v>
      </c>
      <c r="N417" s="54">
        <v>34616302000000</v>
      </c>
      <c r="O417" s="54">
        <v>38086232000000</v>
      </c>
      <c r="P417" s="54">
        <v>41556326000000</v>
      </c>
      <c r="Q417" s="54">
        <f t="shared" si="21"/>
        <v>34616302</v>
      </c>
      <c r="R417" s="54">
        <f t="shared" si="22"/>
        <v>38086232</v>
      </c>
      <c r="S417" s="54">
        <f t="shared" si="23"/>
        <v>41556326</v>
      </c>
    </row>
    <row r="418" spans="1:20">
      <c r="A418" s="54" t="s">
        <v>827</v>
      </c>
      <c r="B418" s="55" t="s">
        <v>826</v>
      </c>
      <c r="C418" s="54" t="s">
        <v>93</v>
      </c>
      <c r="D418" s="55" t="s">
        <v>307</v>
      </c>
      <c r="E418" s="54" t="s">
        <v>299</v>
      </c>
      <c r="F418" s="54">
        <v>515427400.00000006</v>
      </c>
      <c r="G418" s="54">
        <v>4580949263.7386799</v>
      </c>
      <c r="H418" s="54">
        <v>4318116322.8833504</v>
      </c>
      <c r="I418" s="54">
        <v>4151753075.8406</v>
      </c>
      <c r="J418" s="54">
        <v>3337506840.3157902</v>
      </c>
      <c r="K418" s="54">
        <v>2792587886.3886399</v>
      </c>
      <c r="L418" s="54">
        <v>2230611664.9415998</v>
      </c>
      <c r="M418" s="54">
        <v>2288375327.6329498</v>
      </c>
      <c r="N418" s="54">
        <v>2263656283.9780297</v>
      </c>
      <c r="O418" s="54">
        <v>2730967258.2635198</v>
      </c>
      <c r="P418" s="54">
        <v>2382618783.0047002</v>
      </c>
      <c r="Q418" s="54">
        <f t="shared" si="21"/>
        <v>2263.6562839780299</v>
      </c>
      <c r="R418" s="54">
        <f t="shared" si="22"/>
        <v>2730.9672582635199</v>
      </c>
      <c r="S418" s="54">
        <f t="shared" si="23"/>
        <v>2382.6187830047002</v>
      </c>
      <c r="T418" s="56">
        <f>S418/S420-1</f>
        <v>0.25258800063417497</v>
      </c>
    </row>
    <row r="419" spans="1:20" hidden="1">
      <c r="A419" s="54" t="s">
        <v>321</v>
      </c>
      <c r="B419" s="55" t="s">
        <v>320</v>
      </c>
      <c r="C419" s="54" t="s">
        <v>535</v>
      </c>
      <c r="D419" s="55" t="s">
        <v>534</v>
      </c>
      <c r="E419" s="54">
        <v>6433967000</v>
      </c>
      <c r="F419" s="54">
        <v>12304115000</v>
      </c>
      <c r="G419" s="54">
        <v>34686224301.177299</v>
      </c>
      <c r="H419" s="54">
        <v>40429734384.218399</v>
      </c>
      <c r="I419" s="54">
        <v>45599994004.887306</v>
      </c>
      <c r="J419" s="54">
        <v>49921464365.320396</v>
      </c>
      <c r="K419" s="54">
        <v>54091713775.5634</v>
      </c>
      <c r="L419" s="54">
        <v>57907695408.939201</v>
      </c>
      <c r="M419" s="54">
        <v>62202725204.4646</v>
      </c>
      <c r="N419" s="54">
        <v>64929409212.456604</v>
      </c>
      <c r="O419" s="54">
        <v>66984427150.321007</v>
      </c>
      <c r="P419" s="54">
        <v>53977036995.172897</v>
      </c>
      <c r="Q419" s="54">
        <f t="shared" si="21"/>
        <v>64929.409212456601</v>
      </c>
      <c r="R419" s="54">
        <f t="shared" si="22"/>
        <v>66984.427150321004</v>
      </c>
      <c r="S419" s="54">
        <f t="shared" si="23"/>
        <v>53977.036995172901</v>
      </c>
    </row>
    <row r="420" spans="1:20">
      <c r="A420" s="54" t="s">
        <v>321</v>
      </c>
      <c r="B420" s="55" t="s">
        <v>320</v>
      </c>
      <c r="C420" s="54" t="s">
        <v>93</v>
      </c>
      <c r="D420" s="55" t="s">
        <v>307</v>
      </c>
      <c r="E420" s="54" t="s">
        <v>299</v>
      </c>
      <c r="F420" s="54">
        <v>367087900</v>
      </c>
      <c r="G420" s="54">
        <v>1042411499.9999999</v>
      </c>
      <c r="H420" s="54">
        <v>1160389500</v>
      </c>
      <c r="I420" s="54">
        <v>1395519600</v>
      </c>
      <c r="J420" s="54">
        <v>1447307100</v>
      </c>
      <c r="K420" s="54">
        <v>1594410900</v>
      </c>
      <c r="L420" s="54">
        <v>1650618500</v>
      </c>
      <c r="M420" s="54">
        <v>1615609700</v>
      </c>
      <c r="N420" s="54">
        <v>1583876200</v>
      </c>
      <c r="O420" s="54">
        <v>2047931700</v>
      </c>
      <c r="P420" s="54">
        <v>1902156800</v>
      </c>
      <c r="Q420" s="54">
        <f t="shared" si="21"/>
        <v>1583.8761999999999</v>
      </c>
      <c r="R420" s="54">
        <f t="shared" si="22"/>
        <v>2047.9317000000001</v>
      </c>
      <c r="S420" s="54">
        <f t="shared" si="23"/>
        <v>1902.1568</v>
      </c>
      <c r="T420" s="56"/>
    </row>
    <row r="421" spans="1:20" hidden="1">
      <c r="A421" s="54" t="s">
        <v>321</v>
      </c>
      <c r="B421" s="55" t="s">
        <v>320</v>
      </c>
      <c r="C421" s="54" t="s">
        <v>533</v>
      </c>
      <c r="D421" s="55" t="s">
        <v>532</v>
      </c>
      <c r="E421" s="54">
        <v>7147738440418.6299</v>
      </c>
      <c r="F421" s="54">
        <v>30874087613300</v>
      </c>
      <c r="G421" s="54">
        <v>141486449392600</v>
      </c>
      <c r="H421" s="54">
        <v>147225506094700</v>
      </c>
      <c r="I421" s="54">
        <v>166350805107500</v>
      </c>
      <c r="J421" s="54">
        <v>180174060966200</v>
      </c>
      <c r="K421" s="54">
        <v>188477326977400</v>
      </c>
      <c r="L421" s="54">
        <v>204647273075000</v>
      </c>
      <c r="M421" s="54">
        <v>219122277202800</v>
      </c>
      <c r="N421" s="54">
        <v>230576477470400</v>
      </c>
      <c r="O421" s="54">
        <v>236566703629900</v>
      </c>
      <c r="P421" s="54">
        <v>241527085717500</v>
      </c>
      <c r="Q421" s="54">
        <f t="shared" si="21"/>
        <v>230576477.47040001</v>
      </c>
      <c r="R421" s="54">
        <f t="shared" si="22"/>
        <v>236566703.62990001</v>
      </c>
      <c r="S421" s="54">
        <f t="shared" si="23"/>
        <v>241527085.7175</v>
      </c>
    </row>
    <row r="422" spans="1:20" hidden="1">
      <c r="A422" s="54" t="s">
        <v>321</v>
      </c>
      <c r="B422" s="55" t="s">
        <v>320</v>
      </c>
      <c r="C422" s="54" t="s">
        <v>531</v>
      </c>
      <c r="D422" s="55" t="s">
        <v>530</v>
      </c>
      <c r="E422" s="54">
        <v>5466950101.3015995</v>
      </c>
      <c r="F422" s="54">
        <v>180584000000</v>
      </c>
      <c r="G422" s="54">
        <v>473049000000</v>
      </c>
      <c r="H422" s="54">
        <v>508131000000</v>
      </c>
      <c r="I422" s="54">
        <v>543556000000</v>
      </c>
      <c r="J422" s="54">
        <v>570041000000</v>
      </c>
      <c r="K422" s="54">
        <v>604416000000</v>
      </c>
      <c r="L422" s="54">
        <v>647668000000</v>
      </c>
      <c r="M422" s="54">
        <v>687989000000</v>
      </c>
      <c r="N422" s="54">
        <v>731514000000</v>
      </c>
      <c r="O422" s="54">
        <v>762476000000</v>
      </c>
      <c r="P422" s="54">
        <v>706020000000</v>
      </c>
      <c r="Q422" s="54">
        <f t="shared" si="21"/>
        <v>731514</v>
      </c>
      <c r="R422" s="54">
        <f t="shared" si="22"/>
        <v>762476</v>
      </c>
      <c r="S422" s="54">
        <f t="shared" si="23"/>
        <v>706020</v>
      </c>
    </row>
    <row r="423" spans="1:20" hidden="1">
      <c r="A423" s="54" t="s">
        <v>321</v>
      </c>
      <c r="B423" s="55" t="s">
        <v>320</v>
      </c>
      <c r="C423" s="54" t="s">
        <v>529</v>
      </c>
      <c r="D423" s="55" t="s">
        <v>528</v>
      </c>
      <c r="E423" s="54">
        <v>1227881702435.1001</v>
      </c>
      <c r="F423" s="54">
        <v>3697556200000</v>
      </c>
      <c r="G423" s="54">
        <v>10144661326781.699</v>
      </c>
      <c r="H423" s="54">
        <v>11060588830567.5</v>
      </c>
      <c r="I423" s="54">
        <v>12050591984260.6</v>
      </c>
      <c r="J423" s="54">
        <v>13206828251691.9</v>
      </c>
      <c r="K423" s="54">
        <v>13944157447764.701</v>
      </c>
      <c r="L423" s="54">
        <v>15132381470173.299</v>
      </c>
      <c r="M423" s="54">
        <v>16556651083225.9</v>
      </c>
      <c r="N423" s="54">
        <v>18265190258161.703</v>
      </c>
      <c r="O423" s="54">
        <v>19517863171682</v>
      </c>
      <c r="P423" s="54">
        <v>17938582424182.301</v>
      </c>
      <c r="Q423" s="54">
        <f t="shared" si="21"/>
        <v>18265190.258161705</v>
      </c>
      <c r="R423" s="54">
        <f t="shared" si="22"/>
        <v>19517863.171682</v>
      </c>
      <c r="S423" s="54">
        <f t="shared" si="23"/>
        <v>17938582.4241823</v>
      </c>
    </row>
    <row r="424" spans="1:20" hidden="1">
      <c r="A424" s="54" t="s">
        <v>321</v>
      </c>
      <c r="B424" s="55" t="s">
        <v>320</v>
      </c>
      <c r="C424" s="54" t="s">
        <v>527</v>
      </c>
      <c r="D424" s="55" t="s">
        <v>526</v>
      </c>
      <c r="E424" s="54">
        <v>62678860800</v>
      </c>
      <c r="F424" s="54">
        <v>748483000000</v>
      </c>
      <c r="G424" s="54">
        <v>1565251000000</v>
      </c>
      <c r="H424" s="54">
        <v>1623442000000</v>
      </c>
      <c r="I424" s="54">
        <v>1646724000000</v>
      </c>
      <c r="J424" s="54">
        <v>1711244000000</v>
      </c>
      <c r="K424" s="54">
        <v>1801112000000</v>
      </c>
      <c r="L424" s="54">
        <v>1863487000000</v>
      </c>
      <c r="M424" s="54">
        <v>1989835000000</v>
      </c>
      <c r="N424" s="54">
        <v>2121555000000</v>
      </c>
      <c r="O424" s="54">
        <v>2293199000000</v>
      </c>
      <c r="P424" s="54">
        <v>2326656000000</v>
      </c>
      <c r="Q424" s="54">
        <f t="shared" si="21"/>
        <v>2121555</v>
      </c>
      <c r="R424" s="54">
        <f t="shared" si="22"/>
        <v>2293199</v>
      </c>
      <c r="S424" s="54">
        <f t="shared" si="23"/>
        <v>2326656</v>
      </c>
    </row>
    <row r="425" spans="1:20" hidden="1">
      <c r="A425" s="54" t="s">
        <v>321</v>
      </c>
      <c r="B425" s="55" t="s">
        <v>320</v>
      </c>
      <c r="C425" s="54" t="s">
        <v>525</v>
      </c>
      <c r="D425" s="55" t="s">
        <v>524</v>
      </c>
      <c r="E425" s="54">
        <v>55973426000</v>
      </c>
      <c r="F425" s="54">
        <v>128414445000</v>
      </c>
      <c r="G425" s="54">
        <v>176096171000</v>
      </c>
      <c r="H425" s="54">
        <v>168295569000</v>
      </c>
      <c r="I425" s="54">
        <v>170492269000</v>
      </c>
      <c r="J425" s="54">
        <v>173053691000</v>
      </c>
      <c r="K425" s="54">
        <v>179713159000</v>
      </c>
      <c r="L425" s="54">
        <v>186489811000</v>
      </c>
      <c r="M425" s="54">
        <v>195947210000</v>
      </c>
      <c r="N425" s="54">
        <v>205184124000</v>
      </c>
      <c r="O425" s="54">
        <v>214374620000</v>
      </c>
      <c r="P425" s="54">
        <v>200087571000</v>
      </c>
      <c r="Q425" s="54">
        <f t="shared" si="21"/>
        <v>205184.12400000001</v>
      </c>
      <c r="R425" s="54">
        <f t="shared" si="22"/>
        <v>214374.62</v>
      </c>
      <c r="S425" s="54">
        <f t="shared" si="23"/>
        <v>200087.571</v>
      </c>
    </row>
    <row r="426" spans="1:20" hidden="1">
      <c r="A426" s="54" t="s">
        <v>321</v>
      </c>
      <c r="B426" s="55" t="s">
        <v>320</v>
      </c>
      <c r="C426" s="54" t="s">
        <v>523</v>
      </c>
      <c r="D426" s="55" t="s">
        <v>522</v>
      </c>
      <c r="E426" s="54">
        <v>30603919000</v>
      </c>
      <c r="F426" s="54">
        <v>61701800000</v>
      </c>
      <c r="G426" s="54">
        <v>100351700000</v>
      </c>
      <c r="H426" s="54">
        <v>101564800000</v>
      </c>
      <c r="I426" s="54">
        <v>102450000000</v>
      </c>
      <c r="J426" s="54">
        <v>102445800000</v>
      </c>
      <c r="K426" s="54">
        <v>103375500000</v>
      </c>
      <c r="L426" s="54">
        <v>104336700000</v>
      </c>
      <c r="M426" s="54">
        <v>103445526000</v>
      </c>
      <c r="N426" s="54">
        <v>100925000000</v>
      </c>
      <c r="O426" s="54">
        <v>104914600000</v>
      </c>
      <c r="P426" s="54">
        <v>103138300000</v>
      </c>
      <c r="Q426" s="54">
        <f t="shared" si="21"/>
        <v>100925</v>
      </c>
      <c r="R426" s="54">
        <f t="shared" si="22"/>
        <v>104914.6</v>
      </c>
      <c r="S426" s="54">
        <f t="shared" si="23"/>
        <v>103138.3</v>
      </c>
    </row>
    <row r="427" spans="1:20" hidden="1">
      <c r="A427" s="54" t="s">
        <v>321</v>
      </c>
      <c r="B427" s="55" t="s">
        <v>320</v>
      </c>
      <c r="C427" s="54" t="s">
        <v>521</v>
      </c>
      <c r="D427" s="55" t="s">
        <v>520</v>
      </c>
      <c r="E427" s="54">
        <v>26791999500</v>
      </c>
      <c r="F427" s="54">
        <v>64646000000</v>
      </c>
      <c r="G427" s="54">
        <v>610701977800</v>
      </c>
      <c r="H427" s="54">
        <v>680073948600</v>
      </c>
      <c r="I427" s="54">
        <v>723368620400</v>
      </c>
      <c r="J427" s="54">
        <v>750657538800</v>
      </c>
      <c r="K427" s="54">
        <v>588733438300</v>
      </c>
      <c r="L427" s="54">
        <v>552305142000</v>
      </c>
      <c r="M427" s="54">
        <v>586400804900</v>
      </c>
      <c r="N427" s="54">
        <v>667339231900</v>
      </c>
      <c r="O427" s="54">
        <v>641991414388.25696</v>
      </c>
      <c r="P427" s="54">
        <v>525657362576.78308</v>
      </c>
      <c r="Q427" s="54">
        <f t="shared" si="21"/>
        <v>667339.23190000001</v>
      </c>
      <c r="R427" s="54">
        <f t="shared" si="22"/>
        <v>641991.41438825696</v>
      </c>
      <c r="S427" s="54">
        <f t="shared" si="23"/>
        <v>525657.36257678305</v>
      </c>
    </row>
    <row r="428" spans="1:20" hidden="1">
      <c r="A428" s="54" t="s">
        <v>321</v>
      </c>
      <c r="B428" s="55" t="s">
        <v>320</v>
      </c>
      <c r="C428" s="54" t="s">
        <v>519</v>
      </c>
      <c r="D428" s="55" t="s">
        <v>518</v>
      </c>
      <c r="E428" s="54">
        <v>85790000</v>
      </c>
      <c r="F428" s="54">
        <v>80873100000</v>
      </c>
      <c r="G428" s="54">
        <v>558889900000</v>
      </c>
      <c r="H428" s="54">
        <v>591799100000</v>
      </c>
      <c r="I428" s="54">
        <v>634967800000</v>
      </c>
      <c r="J428" s="54">
        <v>669703900000</v>
      </c>
      <c r="K428" s="54">
        <v>711929900000</v>
      </c>
      <c r="L428" s="54">
        <v>763652500000</v>
      </c>
      <c r="M428" s="54">
        <v>857895700000</v>
      </c>
      <c r="N428" s="54">
        <v>951728500000</v>
      </c>
      <c r="O428" s="54">
        <v>1058973200000</v>
      </c>
      <c r="P428" s="54">
        <v>1055548800000</v>
      </c>
      <c r="Q428" s="54">
        <f t="shared" si="21"/>
        <v>951728.5</v>
      </c>
      <c r="R428" s="54">
        <f t="shared" si="22"/>
        <v>1058973.2</v>
      </c>
      <c r="S428" s="54">
        <f t="shared" si="23"/>
        <v>1055548.8</v>
      </c>
    </row>
    <row r="429" spans="1:20" hidden="1">
      <c r="A429" s="54" t="s">
        <v>321</v>
      </c>
      <c r="B429" s="55" t="s">
        <v>320</v>
      </c>
      <c r="C429" s="54" t="s">
        <v>517</v>
      </c>
      <c r="D429" s="55" t="s">
        <v>516</v>
      </c>
      <c r="E429" s="54">
        <v>644200000</v>
      </c>
      <c r="F429" s="54">
        <v>7305646300000</v>
      </c>
      <c r="G429" s="54">
        <v>60114000000000</v>
      </c>
      <c r="H429" s="54">
        <v>68103400000000</v>
      </c>
      <c r="I429" s="54">
        <v>72985700000000</v>
      </c>
      <c r="J429" s="54">
        <v>79030000000000</v>
      </c>
      <c r="K429" s="54">
        <v>83087400000000</v>
      </c>
      <c r="L429" s="54">
        <v>85616100000000</v>
      </c>
      <c r="M429" s="54">
        <v>91843200000000</v>
      </c>
      <c r="N429" s="54">
        <v>103861651089200</v>
      </c>
      <c r="O429" s="54">
        <v>109241536407100</v>
      </c>
      <c r="P429" s="54">
        <v>106967459428100</v>
      </c>
      <c r="Q429" s="54">
        <f t="shared" si="21"/>
        <v>103861651.0892</v>
      </c>
      <c r="R429" s="54">
        <f t="shared" si="22"/>
        <v>109241536.40710001</v>
      </c>
      <c r="S429" s="54">
        <f t="shared" si="23"/>
        <v>106967459.4281</v>
      </c>
    </row>
    <row r="430" spans="1:20" hidden="1">
      <c r="A430" s="54" t="s">
        <v>321</v>
      </c>
      <c r="B430" s="55" t="s">
        <v>320</v>
      </c>
      <c r="C430" s="54" t="s">
        <v>515</v>
      </c>
      <c r="D430" s="55" t="s">
        <v>514</v>
      </c>
      <c r="E430" s="54">
        <v>213460992000</v>
      </c>
      <c r="F430" s="54">
        <v>805708000000</v>
      </c>
      <c r="G430" s="54">
        <v>4130732000000</v>
      </c>
      <c r="H430" s="54">
        <v>4699542000000</v>
      </c>
      <c r="I430" s="54">
        <v>5053848000000</v>
      </c>
      <c r="J430" s="54">
        <v>5619449000000</v>
      </c>
      <c r="K430" s="54">
        <v>6146916000000</v>
      </c>
      <c r="L430" s="54">
        <v>6841598000000</v>
      </c>
      <c r="M430" s="54">
        <v>7694234000000</v>
      </c>
      <c r="N430" s="54">
        <v>8302054000000</v>
      </c>
      <c r="O430" s="54">
        <v>9314768000000</v>
      </c>
      <c r="P430" s="54">
        <v>9746379000000</v>
      </c>
      <c r="Q430" s="54">
        <f t="shared" si="21"/>
        <v>8302054</v>
      </c>
      <c r="R430" s="54">
        <f t="shared" si="22"/>
        <v>9314768</v>
      </c>
      <c r="S430" s="54">
        <f t="shared" si="23"/>
        <v>9746379</v>
      </c>
    </row>
    <row r="431" spans="1:20">
      <c r="A431" s="54" t="s">
        <v>827</v>
      </c>
      <c r="B431" s="55" t="s">
        <v>826</v>
      </c>
      <c r="C431" s="54" t="s">
        <v>61</v>
      </c>
      <c r="D431" s="55" t="s">
        <v>308</v>
      </c>
      <c r="E431" s="54">
        <v>150967000</v>
      </c>
      <c r="F431" s="54">
        <v>340026000</v>
      </c>
      <c r="G431" s="54">
        <v>781461500</v>
      </c>
      <c r="H431" s="54">
        <v>821303000</v>
      </c>
      <c r="I431" s="54">
        <v>800919300</v>
      </c>
      <c r="J431" s="54">
        <v>802984400</v>
      </c>
      <c r="K431" s="54">
        <v>857920300</v>
      </c>
      <c r="L431" s="54">
        <v>937554000</v>
      </c>
      <c r="M431" s="54">
        <v>1058037399.9999999</v>
      </c>
      <c r="N431" s="54">
        <v>1138403700</v>
      </c>
      <c r="O431" s="54">
        <v>1257871400</v>
      </c>
      <c r="P431" s="54">
        <v>1224717900</v>
      </c>
      <c r="Q431" s="54">
        <f t="shared" si="21"/>
        <v>1138.4037000000001</v>
      </c>
      <c r="R431" s="54">
        <f t="shared" si="22"/>
        <v>1257.8714</v>
      </c>
      <c r="S431" s="54">
        <f t="shared" si="23"/>
        <v>1224.7179000000001</v>
      </c>
      <c r="T431" s="56">
        <f>S431/S443-1</f>
        <v>8.4544724130550586E-2</v>
      </c>
    </row>
    <row r="432" spans="1:20" hidden="1">
      <c r="A432" s="54" t="s">
        <v>321</v>
      </c>
      <c r="B432" s="55" t="s">
        <v>320</v>
      </c>
      <c r="C432" s="54" t="s">
        <v>513</v>
      </c>
      <c r="D432" s="55" t="s">
        <v>512</v>
      </c>
      <c r="E432" s="54" t="s">
        <v>299</v>
      </c>
      <c r="F432" s="54">
        <v>1091000000</v>
      </c>
      <c r="G432" s="54">
        <v>1303000000</v>
      </c>
      <c r="H432" s="54">
        <v>1249000000</v>
      </c>
      <c r="I432" s="54">
        <v>1264000000</v>
      </c>
      <c r="J432" s="54">
        <v>1260000000</v>
      </c>
      <c r="K432" s="54">
        <v>1279300507.2918301</v>
      </c>
      <c r="L432" s="54">
        <v>1326532027.6500001</v>
      </c>
      <c r="M432" s="54">
        <v>1353143902.27718</v>
      </c>
      <c r="N432" s="54">
        <v>1401708778.86202</v>
      </c>
      <c r="O432" s="54">
        <v>1443741367.8039401</v>
      </c>
      <c r="P432" s="54" t="s">
        <v>299</v>
      </c>
      <c r="Q432" s="54">
        <f t="shared" si="21"/>
        <v>1401.7087788620199</v>
      </c>
      <c r="R432" s="54">
        <f t="shared" si="22"/>
        <v>1443.74136780394</v>
      </c>
      <c r="S432" s="54" t="e">
        <f t="shared" si="23"/>
        <v>#VALUE!</v>
      </c>
    </row>
    <row r="433" spans="1:20" hidden="1">
      <c r="A433" s="54" t="s">
        <v>321</v>
      </c>
      <c r="B433" s="55" t="s">
        <v>320</v>
      </c>
      <c r="C433" s="54" t="s">
        <v>511</v>
      </c>
      <c r="D433" s="55" t="s">
        <v>510</v>
      </c>
      <c r="E433" s="54" t="s">
        <v>299</v>
      </c>
      <c r="F433" s="54" t="s">
        <v>299</v>
      </c>
      <c r="G433" s="54">
        <v>4109906799.9999995</v>
      </c>
      <c r="H433" s="54">
        <v>4815930000</v>
      </c>
      <c r="I433" s="54">
        <v>5588960900</v>
      </c>
      <c r="J433" s="54">
        <v>6443313100</v>
      </c>
      <c r="K433" s="54">
        <v>7030510500</v>
      </c>
      <c r="L433" s="54">
        <v>7697780500</v>
      </c>
      <c r="M433" s="54">
        <v>8231170400.000001</v>
      </c>
      <c r="N433" s="54">
        <v>8618990400</v>
      </c>
      <c r="O433" s="54">
        <v>9424294700</v>
      </c>
      <c r="P433" s="54">
        <v>10247299900</v>
      </c>
      <c r="Q433" s="54">
        <f t="shared" si="21"/>
        <v>8618.9904000000006</v>
      </c>
      <c r="R433" s="54">
        <f t="shared" si="22"/>
        <v>9424.2947000000004</v>
      </c>
      <c r="S433" s="54">
        <f t="shared" si="23"/>
        <v>10247.2999</v>
      </c>
    </row>
    <row r="434" spans="1:20" hidden="1">
      <c r="A434" s="54" t="s">
        <v>321</v>
      </c>
      <c r="B434" s="55" t="s">
        <v>320</v>
      </c>
      <c r="C434" s="54" t="s">
        <v>509</v>
      </c>
      <c r="D434" s="55" t="s">
        <v>508</v>
      </c>
      <c r="E434" s="54">
        <v>440525367900.289</v>
      </c>
      <c r="F434" s="54">
        <v>710680973300</v>
      </c>
      <c r="G434" s="54">
        <v>2517145650400</v>
      </c>
      <c r="H434" s="54">
        <v>2759905662600</v>
      </c>
      <c r="I434" s="54">
        <v>2799926727800</v>
      </c>
      <c r="J434" s="54">
        <v>2836313802500</v>
      </c>
      <c r="K434" s="54">
        <v>2453512135800</v>
      </c>
      <c r="L434" s="54">
        <v>2418508280400</v>
      </c>
      <c r="M434" s="54">
        <v>2582198416100</v>
      </c>
      <c r="N434" s="54">
        <v>2949456868400</v>
      </c>
      <c r="O434" s="54">
        <v>2973625643100</v>
      </c>
      <c r="P434" s="54">
        <v>2625442024700</v>
      </c>
      <c r="Q434" s="54">
        <f t="shared" si="21"/>
        <v>2949456.8684</v>
      </c>
      <c r="R434" s="54">
        <f t="shared" si="22"/>
        <v>2973625.6431</v>
      </c>
      <c r="S434" s="54">
        <f t="shared" si="23"/>
        <v>2625442.0247</v>
      </c>
    </row>
    <row r="435" spans="1:20" hidden="1">
      <c r="A435" s="54" t="s">
        <v>321</v>
      </c>
      <c r="B435" s="55" t="s">
        <v>320</v>
      </c>
      <c r="C435" s="54" t="s">
        <v>507</v>
      </c>
      <c r="D435" s="55" t="s">
        <v>506</v>
      </c>
      <c r="E435" s="54">
        <v>2012300161502.01</v>
      </c>
      <c r="F435" s="54">
        <v>4270611957000.0005</v>
      </c>
      <c r="G435" s="54">
        <v>8394956688200.001</v>
      </c>
      <c r="H435" s="54">
        <v>9016869323200</v>
      </c>
      <c r="I435" s="54">
        <v>9343922875900</v>
      </c>
      <c r="J435" s="54">
        <v>9775039000000</v>
      </c>
      <c r="K435" s="54">
        <v>10508650000000</v>
      </c>
      <c r="L435" s="54">
        <v>11283396000000</v>
      </c>
      <c r="M435" s="54">
        <v>12191796000000</v>
      </c>
      <c r="N435" s="54">
        <v>12840090000000</v>
      </c>
      <c r="O435" s="54">
        <v>13655367000000</v>
      </c>
      <c r="P435" s="54">
        <v>14184876413400</v>
      </c>
      <c r="Q435" s="54">
        <f t="shared" si="21"/>
        <v>12840090</v>
      </c>
      <c r="R435" s="54">
        <f t="shared" si="22"/>
        <v>13655367</v>
      </c>
      <c r="S435" s="54">
        <f t="shared" si="23"/>
        <v>14184876.4134</v>
      </c>
    </row>
    <row r="436" spans="1:20" hidden="1">
      <c r="A436" s="54" t="s">
        <v>321</v>
      </c>
      <c r="B436" s="55" t="s">
        <v>320</v>
      </c>
      <c r="C436" s="54" t="s">
        <v>505</v>
      </c>
      <c r="D436" s="55" t="s">
        <v>504</v>
      </c>
      <c r="E436" s="54" t="s">
        <v>299</v>
      </c>
      <c r="F436" s="54">
        <v>434319000000</v>
      </c>
      <c r="G436" s="54">
        <v>3612266600000</v>
      </c>
      <c r="H436" s="54">
        <v>3810057900000</v>
      </c>
      <c r="I436" s="54">
        <v>4121200200000</v>
      </c>
      <c r="J436" s="54">
        <v>4160548500000</v>
      </c>
      <c r="K436" s="54">
        <v>4315020400000.0005</v>
      </c>
      <c r="L436" s="54">
        <v>4528191900000</v>
      </c>
      <c r="M436" s="54">
        <v>4760686400000</v>
      </c>
      <c r="N436" s="54">
        <v>5072932200000</v>
      </c>
      <c r="O436" s="54">
        <v>5421851300000</v>
      </c>
      <c r="P436" s="54">
        <v>5502216300000</v>
      </c>
      <c r="Q436" s="54">
        <f t="shared" si="21"/>
        <v>5072932.2</v>
      </c>
      <c r="R436" s="54">
        <f t="shared" si="22"/>
        <v>5421851.2999999998</v>
      </c>
      <c r="S436" s="54">
        <f t="shared" si="23"/>
        <v>5502216.2999999998</v>
      </c>
    </row>
    <row r="437" spans="1:20" hidden="1">
      <c r="A437" s="54" t="s">
        <v>321</v>
      </c>
      <c r="B437" s="55" t="s">
        <v>320</v>
      </c>
      <c r="C437" s="54" t="s">
        <v>503</v>
      </c>
      <c r="D437" s="55" t="s">
        <v>502</v>
      </c>
      <c r="E437" s="54">
        <v>1967100000</v>
      </c>
      <c r="F437" s="54">
        <v>3513300000</v>
      </c>
      <c r="G437" s="54">
        <v>13196000000</v>
      </c>
      <c r="H437" s="54">
        <v>14519372700</v>
      </c>
      <c r="I437" s="54">
        <v>16014526000</v>
      </c>
      <c r="J437" s="54">
        <v>17119186699.999998</v>
      </c>
      <c r="K437" s="54">
        <v>18339831400</v>
      </c>
      <c r="L437" s="54">
        <v>19002430900</v>
      </c>
      <c r="M437" s="54">
        <v>20857600000</v>
      </c>
      <c r="N437" s="54">
        <v>21530700000</v>
      </c>
      <c r="O437" s="54">
        <v>22212800000</v>
      </c>
      <c r="P437" s="54">
        <v>18654000000</v>
      </c>
      <c r="Q437" s="54">
        <f t="shared" si="21"/>
        <v>21530.7</v>
      </c>
      <c r="R437" s="54">
        <f t="shared" si="22"/>
        <v>22212.799999999999</v>
      </c>
      <c r="S437" s="54">
        <f t="shared" si="23"/>
        <v>18654</v>
      </c>
    </row>
    <row r="438" spans="1:20" hidden="1">
      <c r="A438" s="54" t="s">
        <v>321</v>
      </c>
      <c r="B438" s="55" t="s">
        <v>320</v>
      </c>
      <c r="C438" s="54" t="s">
        <v>501</v>
      </c>
      <c r="D438" s="55" t="s">
        <v>500</v>
      </c>
      <c r="E438" s="54">
        <v>98386000000</v>
      </c>
      <c r="F438" s="54">
        <v>1330312000000</v>
      </c>
      <c r="G438" s="54">
        <v>12797612937600</v>
      </c>
      <c r="H438" s="54">
        <v>16515434133800</v>
      </c>
      <c r="I438" s="54">
        <v>21317382464000</v>
      </c>
      <c r="J438" s="54">
        <v>22689365851800</v>
      </c>
      <c r="K438" s="54">
        <v>21414242390200</v>
      </c>
      <c r="L438" s="54">
        <v>23114237474700</v>
      </c>
      <c r="M438" s="54">
        <v>27465429000000</v>
      </c>
      <c r="N438" s="54">
        <v>32401626000000</v>
      </c>
      <c r="O438" s="54">
        <v>36730874000000</v>
      </c>
      <c r="P438" s="54">
        <v>39938072000000</v>
      </c>
      <c r="Q438" s="54">
        <f t="shared" si="21"/>
        <v>32401626</v>
      </c>
      <c r="R438" s="54">
        <f t="shared" si="22"/>
        <v>36730874</v>
      </c>
      <c r="S438" s="54">
        <f t="shared" si="23"/>
        <v>39938072</v>
      </c>
    </row>
    <row r="439" spans="1:20" hidden="1">
      <c r="A439" s="54" t="s">
        <v>321</v>
      </c>
      <c r="B439" s="55" t="s">
        <v>320</v>
      </c>
      <c r="C439" s="54" t="s">
        <v>499</v>
      </c>
      <c r="D439" s="55" t="s">
        <v>498</v>
      </c>
      <c r="E439" s="54">
        <v>70492300000</v>
      </c>
      <c r="F439" s="54">
        <v>165632400000</v>
      </c>
      <c r="G439" s="54">
        <v>351367900000</v>
      </c>
      <c r="H439" s="54">
        <v>368770500000</v>
      </c>
      <c r="I439" s="54">
        <v>384870300000</v>
      </c>
      <c r="J439" s="54">
        <v>398947900000</v>
      </c>
      <c r="K439" s="54">
        <v>423444100000</v>
      </c>
      <c r="L439" s="54">
        <v>440372200000</v>
      </c>
      <c r="M439" s="54">
        <v>474115100000</v>
      </c>
      <c r="N439" s="54">
        <v>507123900000</v>
      </c>
      <c r="O439" s="54">
        <v>510737800000</v>
      </c>
      <c r="P439" s="54">
        <v>469095900000</v>
      </c>
      <c r="Q439" s="54">
        <f t="shared" si="21"/>
        <v>507123.9</v>
      </c>
      <c r="R439" s="54">
        <f t="shared" si="22"/>
        <v>510737.8</v>
      </c>
      <c r="S439" s="54">
        <f t="shared" si="23"/>
        <v>469095.9</v>
      </c>
    </row>
    <row r="440" spans="1:20" hidden="1">
      <c r="A440" s="54" t="s">
        <v>321</v>
      </c>
      <c r="B440" s="55" t="s">
        <v>320</v>
      </c>
      <c r="C440" s="54" t="s">
        <v>497</v>
      </c>
      <c r="D440" s="55" t="s">
        <v>496</v>
      </c>
      <c r="E440" s="54" t="s">
        <v>299</v>
      </c>
      <c r="F440" s="54" t="s">
        <v>299</v>
      </c>
      <c r="G440" s="54">
        <v>1675600000</v>
      </c>
      <c r="H440" s="54">
        <v>1764700000</v>
      </c>
      <c r="I440" s="54">
        <v>1831000000</v>
      </c>
      <c r="J440" s="54">
        <v>2229000000</v>
      </c>
      <c r="K440" s="54">
        <v>2243000000</v>
      </c>
      <c r="L440" s="54">
        <v>2262000000</v>
      </c>
      <c r="M440" s="54">
        <v>2133000000</v>
      </c>
      <c r="N440" s="54">
        <v>2122000000</v>
      </c>
      <c r="O440" s="54" t="s">
        <v>299</v>
      </c>
      <c r="P440" s="54" t="s">
        <v>299</v>
      </c>
      <c r="Q440" s="54">
        <f t="shared" si="21"/>
        <v>2122</v>
      </c>
      <c r="R440" s="54" t="e">
        <f t="shared" si="22"/>
        <v>#VALUE!</v>
      </c>
      <c r="S440" s="54" t="e">
        <f t="shared" si="23"/>
        <v>#VALUE!</v>
      </c>
    </row>
    <row r="441" spans="1:20" hidden="1">
      <c r="A441" s="54" t="s">
        <v>321</v>
      </c>
      <c r="B441" s="55" t="s">
        <v>320</v>
      </c>
      <c r="C441" s="54" t="s">
        <v>495</v>
      </c>
      <c r="D441" s="55" t="s">
        <v>494</v>
      </c>
      <c r="E441" s="54">
        <v>10039837000</v>
      </c>
      <c r="F441" s="54">
        <v>31661067000</v>
      </c>
      <c r="G441" s="54">
        <v>71477095000</v>
      </c>
      <c r="H441" s="54">
        <v>73360844000</v>
      </c>
      <c r="I441" s="54">
        <v>74217289000</v>
      </c>
      <c r="J441" s="54">
        <v>76092675000</v>
      </c>
      <c r="K441" s="54">
        <v>79888147000</v>
      </c>
      <c r="L441" s="54">
        <v>81014252000</v>
      </c>
      <c r="M441" s="54">
        <v>84442865000</v>
      </c>
      <c r="N441" s="54">
        <v>89430026000</v>
      </c>
      <c r="O441" s="54">
        <v>94048033000</v>
      </c>
      <c r="P441" s="54">
        <v>92079253000</v>
      </c>
      <c r="Q441" s="54">
        <f t="shared" si="21"/>
        <v>89430.025999999998</v>
      </c>
      <c r="R441" s="54">
        <f t="shared" si="22"/>
        <v>94048.032999999996</v>
      </c>
      <c r="S441" s="54">
        <f t="shared" si="23"/>
        <v>92079.252999999997</v>
      </c>
    </row>
    <row r="442" spans="1:20" hidden="1">
      <c r="A442" s="54" t="s">
        <v>321</v>
      </c>
      <c r="B442" s="55" t="s">
        <v>320</v>
      </c>
      <c r="C442" s="54" t="s">
        <v>493</v>
      </c>
      <c r="D442" s="55" t="s">
        <v>492</v>
      </c>
      <c r="E442" s="54" t="s">
        <v>299</v>
      </c>
      <c r="F442" s="54">
        <v>18853122000</v>
      </c>
      <c r="G442" s="54">
        <v>37058569000</v>
      </c>
      <c r="H442" s="54">
        <v>36253272000</v>
      </c>
      <c r="I442" s="54">
        <v>36454333000</v>
      </c>
      <c r="J442" s="54">
        <v>37634292000</v>
      </c>
      <c r="K442" s="54">
        <v>38852641000</v>
      </c>
      <c r="L442" s="54">
        <v>40443217000</v>
      </c>
      <c r="M442" s="54">
        <v>43011339000</v>
      </c>
      <c r="N442" s="54">
        <v>45864249000</v>
      </c>
      <c r="O442" s="54">
        <v>48396705000</v>
      </c>
      <c r="P442" s="54">
        <v>46918046000</v>
      </c>
      <c r="Q442" s="54">
        <f t="shared" si="21"/>
        <v>45864.249000000003</v>
      </c>
      <c r="R442" s="54">
        <f t="shared" si="22"/>
        <v>48396.705000000002</v>
      </c>
      <c r="S442" s="54">
        <f t="shared" si="23"/>
        <v>46918.046000000002</v>
      </c>
    </row>
    <row r="443" spans="1:20">
      <c r="A443" s="54" t="s">
        <v>321</v>
      </c>
      <c r="B443" s="55" t="s">
        <v>320</v>
      </c>
      <c r="C443" s="54" t="s">
        <v>61</v>
      </c>
      <c r="D443" s="55" t="s">
        <v>308</v>
      </c>
      <c r="E443" s="54">
        <v>147156000</v>
      </c>
      <c r="F443" s="54">
        <v>335769000</v>
      </c>
      <c r="G443" s="54">
        <v>759448300</v>
      </c>
      <c r="H443" s="54">
        <v>797813300</v>
      </c>
      <c r="I443" s="54">
        <v>781325900</v>
      </c>
      <c r="J443" s="54">
        <v>797192400</v>
      </c>
      <c r="K443" s="54">
        <v>849146800</v>
      </c>
      <c r="L443" s="54">
        <v>932589900</v>
      </c>
      <c r="M443" s="54">
        <v>1017668100</v>
      </c>
      <c r="N443" s="54">
        <v>1073284900.0000001</v>
      </c>
      <c r="O443" s="54">
        <v>1164008100</v>
      </c>
      <c r="P443" s="54">
        <v>1129246100</v>
      </c>
      <c r="Q443" s="54">
        <f t="shared" si="21"/>
        <v>1073.2849000000001</v>
      </c>
      <c r="R443" s="54">
        <f t="shared" si="22"/>
        <v>1164.0081</v>
      </c>
      <c r="S443" s="54">
        <f t="shared" si="23"/>
        <v>1129.2461000000001</v>
      </c>
      <c r="T443" s="56"/>
    </row>
    <row r="444" spans="1:20" hidden="1">
      <c r="A444" s="54" t="s">
        <v>321</v>
      </c>
      <c r="B444" s="55" t="s">
        <v>320</v>
      </c>
      <c r="C444" s="54" t="s">
        <v>491</v>
      </c>
      <c r="D444" s="55" t="s">
        <v>490</v>
      </c>
      <c r="E444" s="54">
        <v>1738780049408</v>
      </c>
      <c r="F444" s="54" t="s">
        <v>299</v>
      </c>
      <c r="G444" s="54" t="s">
        <v>299</v>
      </c>
      <c r="H444" s="54" t="s">
        <v>299</v>
      </c>
      <c r="I444" s="54">
        <v>88213659543195.5</v>
      </c>
      <c r="J444" s="54">
        <v>101598968326951</v>
      </c>
      <c r="K444" s="54">
        <v>118654364337503</v>
      </c>
      <c r="L444" s="54">
        <v>127528753269999</v>
      </c>
      <c r="M444" s="54">
        <v>129560383940000</v>
      </c>
      <c r="N444" s="54">
        <v>140148202806057</v>
      </c>
      <c r="O444" s="54">
        <v>162329752802069</v>
      </c>
      <c r="P444" s="54">
        <v>179432715245013</v>
      </c>
      <c r="Q444" s="54">
        <f t="shared" si="21"/>
        <v>140148202.80605701</v>
      </c>
      <c r="R444" s="54">
        <f t="shared" si="22"/>
        <v>162329752.80206901</v>
      </c>
      <c r="S444" s="54">
        <f t="shared" si="23"/>
        <v>179432715.245013</v>
      </c>
    </row>
    <row r="445" spans="1:20" hidden="1">
      <c r="A445" s="54" t="s">
        <v>321</v>
      </c>
      <c r="B445" s="55" t="s">
        <v>320</v>
      </c>
      <c r="C445" s="54" t="s">
        <v>489</v>
      </c>
      <c r="D445" s="55" t="s">
        <v>488</v>
      </c>
      <c r="E445" s="54">
        <v>298971000000</v>
      </c>
      <c r="F445" s="54">
        <v>1053138033600</v>
      </c>
      <c r="G445" s="54">
        <v>3327047014300</v>
      </c>
      <c r="H445" s="54">
        <v>3566385035100</v>
      </c>
      <c r="I445" s="54">
        <v>3868630208400</v>
      </c>
      <c r="J445" s="54">
        <v>4133873023400</v>
      </c>
      <c r="K445" s="54">
        <v>4420792525200</v>
      </c>
      <c r="L445" s="54">
        <v>4759554544700</v>
      </c>
      <c r="M445" s="54">
        <v>5078189924600</v>
      </c>
      <c r="N445" s="54">
        <v>5357640088700</v>
      </c>
      <c r="O445" s="54">
        <v>5605033900400</v>
      </c>
      <c r="P445" s="54">
        <v>5521075090600</v>
      </c>
      <c r="Q445" s="54">
        <f t="shared" si="21"/>
        <v>5357640.0887000002</v>
      </c>
      <c r="R445" s="54">
        <f t="shared" si="22"/>
        <v>5605033.9003999997</v>
      </c>
      <c r="S445" s="54">
        <f t="shared" si="23"/>
        <v>5521075.0905999998</v>
      </c>
    </row>
    <row r="446" spans="1:20" hidden="1">
      <c r="A446" s="54" t="s">
        <v>321</v>
      </c>
      <c r="B446" s="55" t="s">
        <v>320</v>
      </c>
      <c r="C446" s="54" t="s">
        <v>487</v>
      </c>
      <c r="D446" s="55" t="s">
        <v>486</v>
      </c>
      <c r="E446" s="54" t="s">
        <v>299</v>
      </c>
      <c r="F446" s="54" t="s">
        <v>299</v>
      </c>
      <c r="G446" s="54">
        <v>44557946400</v>
      </c>
      <c r="H446" s="54">
        <v>35197842900</v>
      </c>
      <c r="I446" s="54">
        <v>54358083600</v>
      </c>
      <c r="J446" s="54">
        <v>41188527900</v>
      </c>
      <c r="K446" s="54">
        <v>43242473500</v>
      </c>
      <c r="L446" s="54" t="s">
        <v>299</v>
      </c>
      <c r="M446" s="54" t="s">
        <v>299</v>
      </c>
      <c r="N446" s="54" t="s">
        <v>299</v>
      </c>
      <c r="O446" s="54" t="s">
        <v>299</v>
      </c>
      <c r="P446" s="54" t="s">
        <v>299</v>
      </c>
      <c r="Q446" s="54" t="e">
        <f t="shared" si="21"/>
        <v>#VALUE!</v>
      </c>
      <c r="R446" s="54" t="e">
        <f t="shared" si="22"/>
        <v>#VALUE!</v>
      </c>
      <c r="S446" s="54" t="e">
        <f t="shared" si="23"/>
        <v>#VALUE!</v>
      </c>
    </row>
    <row r="447" spans="1:20" hidden="1">
      <c r="A447" s="54" t="s">
        <v>321</v>
      </c>
      <c r="B447" s="55" t="s">
        <v>320</v>
      </c>
      <c r="C447" s="54" t="s">
        <v>485</v>
      </c>
      <c r="D447" s="55" t="s">
        <v>484</v>
      </c>
      <c r="E447" s="54">
        <v>328695793000</v>
      </c>
      <c r="F447" s="54">
        <v>647851000000</v>
      </c>
      <c r="G447" s="54">
        <v>1063763000000</v>
      </c>
      <c r="H447" s="54">
        <v>1031099000000</v>
      </c>
      <c r="I447" s="54">
        <v>1020348000000</v>
      </c>
      <c r="J447" s="54">
        <v>1032158000000</v>
      </c>
      <c r="K447" s="54">
        <v>1077590000000</v>
      </c>
      <c r="L447" s="54">
        <v>1113840000000</v>
      </c>
      <c r="M447" s="54">
        <v>1161867000000</v>
      </c>
      <c r="N447" s="54">
        <v>1203259000000</v>
      </c>
      <c r="O447" s="54">
        <v>1244375000000</v>
      </c>
      <c r="P447" s="54">
        <v>1121948000000</v>
      </c>
      <c r="Q447" s="54">
        <f t="shared" si="21"/>
        <v>1203259</v>
      </c>
      <c r="R447" s="54">
        <f t="shared" si="22"/>
        <v>1244375</v>
      </c>
      <c r="S447" s="54">
        <f t="shared" si="23"/>
        <v>1121948</v>
      </c>
    </row>
    <row r="448" spans="1:20" hidden="1">
      <c r="A448" s="54" t="s">
        <v>321</v>
      </c>
      <c r="B448" s="55" t="s">
        <v>320</v>
      </c>
      <c r="C448" s="54" t="s">
        <v>483</v>
      </c>
      <c r="D448" s="55" t="s">
        <v>482</v>
      </c>
      <c r="E448" s="54">
        <v>321784000000</v>
      </c>
      <c r="F448" s="54">
        <v>1257636000000</v>
      </c>
      <c r="G448" s="54">
        <v>7219106294600</v>
      </c>
      <c r="H448" s="54">
        <v>8732463305600.001</v>
      </c>
      <c r="I448" s="54">
        <v>9592124972100</v>
      </c>
      <c r="J448" s="54">
        <v>10361151066500</v>
      </c>
      <c r="K448" s="54">
        <v>10950620529700</v>
      </c>
      <c r="L448" s="54">
        <v>11996083297100</v>
      </c>
      <c r="M448" s="54">
        <v>13328103391200</v>
      </c>
      <c r="N448" s="54">
        <v>14290906877600</v>
      </c>
      <c r="O448" s="54">
        <v>15012953411600</v>
      </c>
      <c r="P448" s="54">
        <v>14972995159500</v>
      </c>
      <c r="Q448" s="54">
        <f t="shared" si="21"/>
        <v>14290906.877599999</v>
      </c>
      <c r="R448" s="54">
        <f t="shared" si="22"/>
        <v>15012953.411599999</v>
      </c>
      <c r="S448" s="54">
        <f t="shared" si="23"/>
        <v>14972995.159499999</v>
      </c>
    </row>
    <row r="449" spans="1:20" hidden="1">
      <c r="A449" s="54" t="s">
        <v>321</v>
      </c>
      <c r="B449" s="55" t="s">
        <v>320</v>
      </c>
      <c r="C449" s="54" t="s">
        <v>481</v>
      </c>
      <c r="D449" s="55" t="s">
        <v>480</v>
      </c>
      <c r="E449" s="54">
        <v>586600000</v>
      </c>
      <c r="F449" s="54">
        <v>1137440000</v>
      </c>
      <c r="G449" s="54">
        <v>2207950000</v>
      </c>
      <c r="H449" s="54">
        <v>2161120000</v>
      </c>
      <c r="I449" s="54">
        <v>2267380000</v>
      </c>
      <c r="J449" s="54">
        <v>2474730000</v>
      </c>
      <c r="K449" s="54">
        <v>2492520000</v>
      </c>
      <c r="L449" s="54">
        <v>2724000000</v>
      </c>
      <c r="M449" s="54">
        <v>2864000000</v>
      </c>
      <c r="N449" s="54">
        <v>2912000000</v>
      </c>
      <c r="O449" s="54">
        <v>3145000000</v>
      </c>
      <c r="P449" s="54">
        <v>2648000000</v>
      </c>
      <c r="Q449" s="54">
        <f t="shared" si="21"/>
        <v>2912</v>
      </c>
      <c r="R449" s="54">
        <f t="shared" si="22"/>
        <v>3145</v>
      </c>
      <c r="S449" s="54">
        <f t="shared" si="23"/>
        <v>2648</v>
      </c>
    </row>
    <row r="450" spans="1:20" hidden="1">
      <c r="A450" s="54" t="s">
        <v>321</v>
      </c>
      <c r="B450" s="55" t="s">
        <v>320</v>
      </c>
      <c r="C450" s="54" t="s">
        <v>479</v>
      </c>
      <c r="D450" s="55" t="s">
        <v>478</v>
      </c>
      <c r="E450" s="54">
        <v>1565000000</v>
      </c>
      <c r="F450" s="54">
        <v>2518000000</v>
      </c>
      <c r="G450" s="54">
        <v>4257868700</v>
      </c>
      <c r="H450" s="54">
        <v>4333896300</v>
      </c>
      <c r="I450" s="54">
        <v>4495005200</v>
      </c>
      <c r="J450" s="54">
        <v>4738853200</v>
      </c>
      <c r="K450" s="54">
        <v>4881815700</v>
      </c>
      <c r="L450" s="54">
        <v>5036886300</v>
      </c>
      <c r="M450" s="54">
        <v>5391282900</v>
      </c>
      <c r="N450" s="54">
        <v>5575843600</v>
      </c>
      <c r="O450" s="54">
        <v>5720737200</v>
      </c>
      <c r="P450" s="54">
        <v>4365286400</v>
      </c>
      <c r="Q450" s="54">
        <f t="shared" si="21"/>
        <v>5575.8436000000002</v>
      </c>
      <c r="R450" s="54">
        <f t="shared" si="22"/>
        <v>5720.7371999999996</v>
      </c>
      <c r="S450" s="54">
        <f t="shared" si="23"/>
        <v>4365.2864</v>
      </c>
    </row>
    <row r="451" spans="1:20" hidden="1">
      <c r="A451" s="54" t="s">
        <v>321</v>
      </c>
      <c r="B451" s="55" t="s">
        <v>320</v>
      </c>
      <c r="C451" s="54" t="s">
        <v>477</v>
      </c>
      <c r="D451" s="55" t="s">
        <v>476</v>
      </c>
      <c r="E451" s="54" t="s">
        <v>299</v>
      </c>
      <c r="F451" s="54" t="s">
        <v>299</v>
      </c>
      <c r="G451" s="54">
        <v>557400000</v>
      </c>
      <c r="H451" s="54" t="s">
        <v>299</v>
      </c>
      <c r="I451" s="54" t="s">
        <v>299</v>
      </c>
      <c r="J451" s="54">
        <v>581800000</v>
      </c>
      <c r="K451" s="54" t="s">
        <v>299</v>
      </c>
      <c r="L451" s="54" t="s">
        <v>299</v>
      </c>
      <c r="M451" s="54" t="s">
        <v>299</v>
      </c>
      <c r="N451" s="54" t="s">
        <v>299</v>
      </c>
      <c r="O451" s="54" t="s">
        <v>299</v>
      </c>
      <c r="P451" s="54" t="s">
        <v>299</v>
      </c>
      <c r="Q451" s="54" t="e">
        <f t="shared" si="21"/>
        <v>#VALUE!</v>
      </c>
      <c r="R451" s="54" t="e">
        <f t="shared" si="22"/>
        <v>#VALUE!</v>
      </c>
      <c r="S451" s="54" t="e">
        <f t="shared" si="23"/>
        <v>#VALUE!</v>
      </c>
    </row>
    <row r="452" spans="1:20" hidden="1">
      <c r="A452" s="54" t="s">
        <v>321</v>
      </c>
      <c r="B452" s="55" t="s">
        <v>320</v>
      </c>
      <c r="C452" s="54" t="s">
        <v>475</v>
      </c>
      <c r="D452" s="55" t="s">
        <v>474</v>
      </c>
      <c r="E452" s="54">
        <v>648990000</v>
      </c>
      <c r="F452" s="54">
        <v>1069910000.0000001</v>
      </c>
      <c r="G452" s="54">
        <v>1825550000</v>
      </c>
      <c r="H452" s="54">
        <v>1870920000</v>
      </c>
      <c r="I452" s="54">
        <v>1947260000</v>
      </c>
      <c r="J452" s="54">
        <v>1964830000</v>
      </c>
      <c r="K452" s="54">
        <v>2039580000</v>
      </c>
      <c r="L452" s="54">
        <v>2090960000</v>
      </c>
      <c r="M452" s="54">
        <v>2138880000</v>
      </c>
      <c r="N452" s="54">
        <v>2190510000</v>
      </c>
      <c r="O452" s="54">
        <v>2227610000</v>
      </c>
      <c r="P452" s="54">
        <v>2180180000</v>
      </c>
      <c r="Q452" s="54">
        <f t="shared" ref="Q452:Q477" si="24">N452/1000000</f>
        <v>2190.5100000000002</v>
      </c>
      <c r="R452" s="54">
        <f t="shared" ref="R452:R477" si="25">O452/1000000</f>
        <v>2227.61</v>
      </c>
      <c r="S452" s="54">
        <f t="shared" ref="S452:S477" si="26">P452/1000000</f>
        <v>2180.1799999999998</v>
      </c>
    </row>
    <row r="453" spans="1:20" hidden="1">
      <c r="A453" s="54" t="s">
        <v>321</v>
      </c>
      <c r="B453" s="55" t="s">
        <v>320</v>
      </c>
      <c r="C453" s="54" t="s">
        <v>473</v>
      </c>
      <c r="D453" s="55" t="s">
        <v>472</v>
      </c>
      <c r="E453" s="54">
        <v>151385500</v>
      </c>
      <c r="F453" s="54">
        <v>31516274000</v>
      </c>
      <c r="G453" s="54">
        <v>209070555400</v>
      </c>
      <c r="H453" s="54">
        <v>225797519800</v>
      </c>
      <c r="I453" s="54">
        <v>314075332000</v>
      </c>
      <c r="J453" s="54">
        <v>440699062700</v>
      </c>
      <c r="K453" s="54">
        <v>512094910900</v>
      </c>
      <c r="L453" s="54">
        <v>639455640000</v>
      </c>
      <c r="M453" s="54">
        <v>866955977500</v>
      </c>
      <c r="N453" s="54">
        <v>1315984861600</v>
      </c>
      <c r="O453" s="54">
        <v>1956453789500</v>
      </c>
      <c r="P453" s="54">
        <v>4058929542000</v>
      </c>
      <c r="Q453" s="54">
        <f t="shared" si="24"/>
        <v>1315984.8615999999</v>
      </c>
      <c r="R453" s="54">
        <f t="shared" si="25"/>
        <v>1956453.7895</v>
      </c>
      <c r="S453" s="54">
        <f t="shared" si="26"/>
        <v>4058929.5419999999</v>
      </c>
    </row>
    <row r="454" spans="1:20" hidden="1">
      <c r="A454" s="54" t="s">
        <v>321</v>
      </c>
      <c r="B454" s="55" t="s">
        <v>320</v>
      </c>
      <c r="C454" s="54" t="s">
        <v>471</v>
      </c>
      <c r="D454" s="55" t="s">
        <v>470</v>
      </c>
      <c r="E454" s="54">
        <v>3884000</v>
      </c>
      <c r="F454" s="54">
        <v>1250927000</v>
      </c>
      <c r="G454" s="54">
        <v>14452000000</v>
      </c>
      <c r="H454" s="54">
        <v>16434000000</v>
      </c>
      <c r="I454" s="54">
        <v>16981000000</v>
      </c>
      <c r="J454" s="54">
        <v>17294000000</v>
      </c>
      <c r="K454" s="54">
        <v>17515000000</v>
      </c>
      <c r="L454" s="54">
        <v>20663000000</v>
      </c>
      <c r="M454" s="54">
        <v>26893000000</v>
      </c>
      <c r="N454" s="54">
        <v>29822000000</v>
      </c>
      <c r="O454" s="54">
        <v>31483000000</v>
      </c>
      <c r="P454" s="54">
        <v>38353000000</v>
      </c>
      <c r="Q454" s="54">
        <f t="shared" si="24"/>
        <v>29822</v>
      </c>
      <c r="R454" s="54">
        <f t="shared" si="25"/>
        <v>31483</v>
      </c>
      <c r="S454" s="54">
        <f t="shared" si="26"/>
        <v>38353</v>
      </c>
    </row>
    <row r="455" spans="1:20" hidden="1">
      <c r="A455" s="54" t="s">
        <v>321</v>
      </c>
      <c r="B455" s="55" t="s">
        <v>320</v>
      </c>
      <c r="C455" s="54" t="s">
        <v>469</v>
      </c>
      <c r="D455" s="55" t="s">
        <v>468</v>
      </c>
      <c r="E455" s="54">
        <v>1549815256000</v>
      </c>
      <c r="F455" s="54">
        <v>2408151000000</v>
      </c>
      <c r="G455" s="54">
        <v>3727905000000</v>
      </c>
      <c r="H455" s="54">
        <v>3743086000000</v>
      </c>
      <c r="I455" s="54">
        <v>3822671000000</v>
      </c>
      <c r="J455" s="54">
        <v>3992730000000</v>
      </c>
      <c r="K455" s="54">
        <v>4260470000000</v>
      </c>
      <c r="L455" s="54">
        <v>4415031000000</v>
      </c>
      <c r="M455" s="54">
        <v>4625094000000</v>
      </c>
      <c r="N455" s="54">
        <v>4828306000000</v>
      </c>
      <c r="O455" s="54">
        <v>5049619000000</v>
      </c>
      <c r="P455" s="54">
        <v>4984804000000</v>
      </c>
      <c r="Q455" s="54">
        <f t="shared" si="24"/>
        <v>4828306</v>
      </c>
      <c r="R455" s="54">
        <f t="shared" si="25"/>
        <v>5049619</v>
      </c>
      <c r="S455" s="54">
        <f t="shared" si="26"/>
        <v>4984804</v>
      </c>
    </row>
    <row r="456" spans="1:20" hidden="1">
      <c r="A456" s="54" t="s">
        <v>321</v>
      </c>
      <c r="B456" s="55" t="s">
        <v>320</v>
      </c>
      <c r="C456" s="54" t="s">
        <v>467</v>
      </c>
      <c r="D456" s="55" t="s">
        <v>466</v>
      </c>
      <c r="E456" s="54">
        <v>369509226000</v>
      </c>
      <c r="F456" s="54">
        <v>472595737000</v>
      </c>
      <c r="G456" s="54">
        <v>641200305000</v>
      </c>
      <c r="H456" s="54">
        <v>648980519000</v>
      </c>
      <c r="I456" s="54">
        <v>660648765000</v>
      </c>
      <c r="J456" s="54">
        <v>672818206000</v>
      </c>
      <c r="K456" s="54">
        <v>675735646000</v>
      </c>
      <c r="L456" s="54">
        <v>685440984000</v>
      </c>
      <c r="M456" s="54">
        <v>693694125000</v>
      </c>
      <c r="N456" s="54">
        <v>719271624000</v>
      </c>
      <c r="O456" s="54">
        <v>727212146000</v>
      </c>
      <c r="P456" s="54">
        <v>706241809000</v>
      </c>
      <c r="Q456" s="54">
        <f t="shared" si="24"/>
        <v>719271.62399999995</v>
      </c>
      <c r="R456" s="54">
        <f t="shared" si="25"/>
        <v>727212.14599999995</v>
      </c>
      <c r="S456" s="54">
        <f t="shared" si="26"/>
        <v>706241.80900000001</v>
      </c>
    </row>
    <row r="457" spans="1:20" hidden="1">
      <c r="A457" s="54" t="s">
        <v>321</v>
      </c>
      <c r="B457" s="55" t="s">
        <v>320</v>
      </c>
      <c r="C457" s="54" t="s">
        <v>465</v>
      </c>
      <c r="D457" s="55" t="s">
        <v>464</v>
      </c>
      <c r="E457" s="54">
        <v>268328000000</v>
      </c>
      <c r="F457" s="54">
        <v>904623000000</v>
      </c>
      <c r="G457" s="54">
        <v>3252720000000</v>
      </c>
      <c r="H457" s="54">
        <v>3024842000000</v>
      </c>
      <c r="I457" s="54">
        <v>2937560710400</v>
      </c>
      <c r="J457" s="54">
        <v>3612014850500</v>
      </c>
      <c r="K457" s="54">
        <v>4732655728900</v>
      </c>
      <c r="L457" s="54">
        <v>6117032876200</v>
      </c>
      <c r="M457" s="54">
        <v>8317173292300</v>
      </c>
      <c r="N457" s="54">
        <v>9588166584500</v>
      </c>
      <c r="O457" s="54">
        <v>11904318000000</v>
      </c>
      <c r="P457" s="54" t="s">
        <v>299</v>
      </c>
      <c r="Q457" s="54">
        <f t="shared" si="24"/>
        <v>9588166.5844999999</v>
      </c>
      <c r="R457" s="54">
        <f t="shared" si="25"/>
        <v>11904318</v>
      </c>
      <c r="S457" s="54" t="e">
        <f t="shared" si="26"/>
        <v>#VALUE!</v>
      </c>
    </row>
    <row r="458" spans="1:20" hidden="1">
      <c r="A458" s="54" t="s">
        <v>321</v>
      </c>
      <c r="B458" s="55" t="s">
        <v>320</v>
      </c>
      <c r="C458" s="54" t="s">
        <v>463</v>
      </c>
      <c r="D458" s="55" t="s">
        <v>462</v>
      </c>
      <c r="E458" s="54">
        <v>72900</v>
      </c>
      <c r="F458" s="54">
        <v>1786700000</v>
      </c>
      <c r="G458" s="54">
        <v>30071100000</v>
      </c>
      <c r="H458" s="54">
        <v>36163100000</v>
      </c>
      <c r="I458" s="54">
        <v>40250200000</v>
      </c>
      <c r="J458" s="54">
        <v>44994100000</v>
      </c>
      <c r="K458" s="54">
        <v>50977800000</v>
      </c>
      <c r="L458" s="54">
        <v>54790300000</v>
      </c>
      <c r="M458" s="54">
        <v>64434300000</v>
      </c>
      <c r="N458" s="54">
        <v>71059200000</v>
      </c>
      <c r="O458" s="54">
        <v>79109800000</v>
      </c>
      <c r="P458" s="54">
        <v>84579200000</v>
      </c>
      <c r="Q458" s="54">
        <f t="shared" si="24"/>
        <v>71059.199999999997</v>
      </c>
      <c r="R458" s="54">
        <f t="shared" si="25"/>
        <v>79109.8</v>
      </c>
      <c r="S458" s="54">
        <f t="shared" si="26"/>
        <v>84579.199999999997</v>
      </c>
    </row>
    <row r="459" spans="1:20" hidden="1">
      <c r="A459" s="54" t="s">
        <v>321</v>
      </c>
      <c r="B459" s="55" t="s">
        <v>320</v>
      </c>
      <c r="C459" s="54" t="s">
        <v>461</v>
      </c>
      <c r="D459" s="55" t="s">
        <v>460</v>
      </c>
      <c r="E459" s="54">
        <v>830693000000</v>
      </c>
      <c r="F459" s="54">
        <v>10706245169300</v>
      </c>
      <c r="G459" s="54">
        <v>53976186598600</v>
      </c>
      <c r="H459" s="54">
        <v>62318659036800</v>
      </c>
      <c r="I459" s="54">
        <v>72977199824200</v>
      </c>
      <c r="J459" s="54">
        <v>82603387740700</v>
      </c>
      <c r="K459" s="54">
        <v>94349315691600</v>
      </c>
      <c r="L459" s="54">
        <v>108362324289500</v>
      </c>
      <c r="M459" s="54">
        <v>118844082404500</v>
      </c>
      <c r="N459" s="54">
        <v>129043901000000</v>
      </c>
      <c r="O459" s="54">
        <v>139893804000000</v>
      </c>
      <c r="P459" s="54">
        <v>143176997000000</v>
      </c>
      <c r="Q459" s="54">
        <f t="shared" si="24"/>
        <v>129043901</v>
      </c>
      <c r="R459" s="54">
        <f t="shared" si="25"/>
        <v>139893804</v>
      </c>
      <c r="S459" s="54">
        <f t="shared" si="26"/>
        <v>143176997</v>
      </c>
    </row>
    <row r="460" spans="1:20" hidden="1">
      <c r="A460" s="54" t="s">
        <v>321</v>
      </c>
      <c r="B460" s="55" t="s">
        <v>320</v>
      </c>
      <c r="C460" s="54" t="s">
        <v>459</v>
      </c>
      <c r="D460" s="55" t="s">
        <v>458</v>
      </c>
      <c r="E460" s="54">
        <v>2183544963099.9998</v>
      </c>
      <c r="F460" s="54">
        <v>5069820000000</v>
      </c>
      <c r="G460" s="54">
        <v>11306906000000</v>
      </c>
      <c r="H460" s="54">
        <v>12357342000000</v>
      </c>
      <c r="I460" s="54">
        <v>12915158000000</v>
      </c>
      <c r="J460" s="54">
        <v>13230304000000</v>
      </c>
      <c r="K460" s="54">
        <v>13743480000000</v>
      </c>
      <c r="L460" s="54">
        <v>14590337000000</v>
      </c>
      <c r="M460" s="54">
        <v>15488664000000</v>
      </c>
      <c r="N460" s="54">
        <v>16368705000000</v>
      </c>
      <c r="O460" s="54">
        <v>16898086000000</v>
      </c>
      <c r="P460" s="54">
        <v>15698286000000</v>
      </c>
      <c r="Q460" s="54">
        <f t="shared" si="24"/>
        <v>16368705</v>
      </c>
      <c r="R460" s="54">
        <f t="shared" si="25"/>
        <v>16898086</v>
      </c>
      <c r="S460" s="54">
        <f t="shared" si="26"/>
        <v>15698286</v>
      </c>
    </row>
    <row r="461" spans="1:20">
      <c r="A461" s="54" t="s">
        <v>827</v>
      </c>
      <c r="B461" s="55" t="s">
        <v>826</v>
      </c>
      <c r="C461" s="54" t="s">
        <v>112</v>
      </c>
      <c r="D461" s="55" t="s">
        <v>309</v>
      </c>
      <c r="E461" s="54" t="s">
        <v>299</v>
      </c>
      <c r="F461" s="54" t="s">
        <v>299</v>
      </c>
      <c r="G461" s="54">
        <v>55981100</v>
      </c>
      <c r="H461" s="54">
        <v>47712000</v>
      </c>
      <c r="I461" s="54">
        <v>60094300</v>
      </c>
      <c r="J461" s="54">
        <v>55135900</v>
      </c>
      <c r="K461" s="54">
        <v>74091400</v>
      </c>
      <c r="L461" s="54">
        <v>74600000</v>
      </c>
      <c r="M461" s="54">
        <v>75802700</v>
      </c>
      <c r="N461" s="54">
        <v>85802000</v>
      </c>
      <c r="O461" s="54">
        <v>93972100</v>
      </c>
      <c r="P461" s="54">
        <v>98106900</v>
      </c>
      <c r="Q461" s="54">
        <f t="shared" si="24"/>
        <v>85.802000000000007</v>
      </c>
      <c r="R461" s="54">
        <f t="shared" si="25"/>
        <v>93.972099999999998</v>
      </c>
      <c r="S461" s="54">
        <f t="shared" si="26"/>
        <v>98.106899999999996</v>
      </c>
      <c r="T461" s="56">
        <f>S461/S463-1</f>
        <v>0.38194303583502354</v>
      </c>
    </row>
    <row r="462" spans="1:20" hidden="1">
      <c r="A462" s="54" t="s">
        <v>321</v>
      </c>
      <c r="B462" s="55" t="s">
        <v>320</v>
      </c>
      <c r="C462" s="54" t="s">
        <v>457</v>
      </c>
      <c r="D462" s="55" t="s">
        <v>456</v>
      </c>
      <c r="E462" s="54">
        <v>443363491800</v>
      </c>
      <c r="F462" s="54">
        <v>1059553000000</v>
      </c>
      <c r="G462" s="54">
        <v>1824891000000</v>
      </c>
      <c r="H462" s="54">
        <v>1977542000000</v>
      </c>
      <c r="I462" s="54">
        <v>2134464000000</v>
      </c>
      <c r="J462" s="54">
        <v>2258933000000</v>
      </c>
      <c r="K462" s="54">
        <v>2471777000000</v>
      </c>
      <c r="L462" s="54">
        <v>3574379000000</v>
      </c>
      <c r="M462" s="54">
        <v>3713574000000</v>
      </c>
      <c r="N462" s="54">
        <v>3950447000000</v>
      </c>
      <c r="O462" s="54">
        <v>4230509000000</v>
      </c>
      <c r="P462" s="54">
        <v>4359854999999.9897</v>
      </c>
      <c r="Q462" s="54">
        <f t="shared" si="24"/>
        <v>3950447</v>
      </c>
      <c r="R462" s="54">
        <f t="shared" si="25"/>
        <v>4230509</v>
      </c>
      <c r="S462" s="54">
        <f t="shared" si="26"/>
        <v>4359854.9999999898</v>
      </c>
    </row>
    <row r="463" spans="1:20">
      <c r="A463" s="54" t="s">
        <v>321</v>
      </c>
      <c r="B463" s="55" t="s">
        <v>320</v>
      </c>
      <c r="C463" s="54" t="s">
        <v>112</v>
      </c>
      <c r="D463" s="55" t="s">
        <v>309</v>
      </c>
      <c r="E463" s="54">
        <v>11305000</v>
      </c>
      <c r="F463" s="54">
        <v>23702300</v>
      </c>
      <c r="G463" s="54">
        <v>37531100</v>
      </c>
      <c r="H463" s="54">
        <v>36383400</v>
      </c>
      <c r="I463" s="54">
        <v>38851900</v>
      </c>
      <c r="J463" s="54">
        <v>41370200</v>
      </c>
      <c r="K463" s="54">
        <v>47243500</v>
      </c>
      <c r="L463" s="54">
        <v>49164100</v>
      </c>
      <c r="M463" s="54">
        <v>53000000</v>
      </c>
      <c r="N463" s="54">
        <v>57000000</v>
      </c>
      <c r="O463" s="54">
        <v>68000000</v>
      </c>
      <c r="P463" s="54">
        <v>70992000</v>
      </c>
      <c r="Q463" s="54">
        <f t="shared" si="24"/>
        <v>57</v>
      </c>
      <c r="R463" s="54">
        <f t="shared" si="25"/>
        <v>68</v>
      </c>
      <c r="S463" s="54">
        <f t="shared" si="26"/>
        <v>70.992000000000004</v>
      </c>
      <c r="T463" s="56"/>
    </row>
    <row r="464" spans="1:20" hidden="1">
      <c r="A464" s="54" t="s">
        <v>321</v>
      </c>
      <c r="B464" s="55" t="s">
        <v>320</v>
      </c>
      <c r="C464" s="54" t="s">
        <v>455</v>
      </c>
      <c r="D464" s="55" t="s">
        <v>454</v>
      </c>
      <c r="E464" s="54">
        <v>21539000000</v>
      </c>
      <c r="F464" s="54">
        <v>51370700000</v>
      </c>
      <c r="G464" s="54">
        <v>163007800000</v>
      </c>
      <c r="H464" s="54">
        <v>165647200000</v>
      </c>
      <c r="I464" s="54">
        <v>175679900000</v>
      </c>
      <c r="J464" s="54">
        <v>176992700000</v>
      </c>
      <c r="K464" s="54">
        <v>159179000000</v>
      </c>
      <c r="L464" s="54">
        <v>149294000000</v>
      </c>
      <c r="M464" s="54">
        <v>151762000000</v>
      </c>
      <c r="N464" s="54">
        <v>160332000000</v>
      </c>
      <c r="O464" s="54">
        <v>156756000000</v>
      </c>
      <c r="P464" s="54">
        <v>145743000000</v>
      </c>
      <c r="Q464" s="54">
        <f t="shared" si="24"/>
        <v>160332</v>
      </c>
      <c r="R464" s="54">
        <f t="shared" si="25"/>
        <v>156756</v>
      </c>
      <c r="S464" s="54">
        <f t="shared" si="26"/>
        <v>145743</v>
      </c>
    </row>
    <row r="465" spans="1:20" hidden="1">
      <c r="A465" s="54" t="s">
        <v>321</v>
      </c>
      <c r="B465" s="55" t="s">
        <v>320</v>
      </c>
      <c r="C465" s="54" t="s">
        <v>453</v>
      </c>
      <c r="D465" s="55" t="s">
        <v>452</v>
      </c>
      <c r="E465" s="54">
        <v>10815700000</v>
      </c>
      <c r="F465" s="54">
        <v>29433400000</v>
      </c>
      <c r="G465" s="54">
        <v>67747331539.852898</v>
      </c>
      <c r="H465" s="54">
        <v>73895357556.086914</v>
      </c>
      <c r="I465" s="54">
        <v>79096648761.689499</v>
      </c>
      <c r="J465" s="54">
        <v>85345657460.118988</v>
      </c>
      <c r="K465" s="54">
        <v>89802183441.9263</v>
      </c>
      <c r="L465" s="54">
        <v>95286946094.4095</v>
      </c>
      <c r="M465" s="54">
        <v>102011521009.716</v>
      </c>
      <c r="N465" s="54">
        <v>112679247946.52199</v>
      </c>
      <c r="O465" s="54">
        <v>122671363907.722</v>
      </c>
      <c r="P465" s="54">
        <v>117053072301.49501</v>
      </c>
      <c r="Q465" s="54">
        <f t="shared" si="24"/>
        <v>112679.24794652199</v>
      </c>
      <c r="R465" s="54">
        <f t="shared" si="25"/>
        <v>122671.363907722</v>
      </c>
      <c r="S465" s="54">
        <f t="shared" si="26"/>
        <v>117053.07230149501</v>
      </c>
    </row>
    <row r="466" spans="1:20" hidden="1">
      <c r="A466" s="54" t="s">
        <v>321</v>
      </c>
      <c r="B466" s="55" t="s">
        <v>320</v>
      </c>
      <c r="C466" s="54" t="s">
        <v>451</v>
      </c>
      <c r="D466" s="55" t="s">
        <v>450</v>
      </c>
      <c r="E466" s="54">
        <v>393060200</v>
      </c>
      <c r="F466" s="54">
        <v>171494210000</v>
      </c>
      <c r="G466" s="54">
        <v>1404927614900</v>
      </c>
      <c r="H466" s="54">
        <v>1581479250900</v>
      </c>
      <c r="I466" s="54">
        <v>1823427315100</v>
      </c>
      <c r="J466" s="54">
        <v>2054897827700</v>
      </c>
      <c r="K466" s="54">
        <v>2350941343300</v>
      </c>
      <c r="L466" s="54">
        <v>2626559709600</v>
      </c>
      <c r="M466" s="54">
        <v>3133704267400</v>
      </c>
      <c r="N466" s="54">
        <v>3758773730000</v>
      </c>
      <c r="O466" s="54">
        <v>4317786910000</v>
      </c>
      <c r="P466" s="54">
        <v>5046883300000</v>
      </c>
      <c r="Q466" s="54">
        <f t="shared" si="24"/>
        <v>3758773.73</v>
      </c>
      <c r="R466" s="54">
        <f t="shared" si="25"/>
        <v>4317786.91</v>
      </c>
      <c r="S466" s="54">
        <f t="shared" si="26"/>
        <v>5046883.3</v>
      </c>
    </row>
    <row r="467" spans="1:20" hidden="1">
      <c r="A467" s="54" t="s">
        <v>321</v>
      </c>
      <c r="B467" s="55" t="s">
        <v>320</v>
      </c>
      <c r="C467" s="54" t="s">
        <v>449</v>
      </c>
      <c r="D467" s="55" t="s">
        <v>448</v>
      </c>
      <c r="E467" s="54">
        <v>3000</v>
      </c>
      <c r="F467" s="54">
        <v>5223000000</v>
      </c>
      <c r="G467" s="54">
        <v>83315000000</v>
      </c>
      <c r="H467" s="54">
        <v>100218000000</v>
      </c>
      <c r="I467" s="54">
        <v>111713000000</v>
      </c>
      <c r="J467" s="54">
        <v>124044000000</v>
      </c>
      <c r="K467" s="54">
        <v>125299000000</v>
      </c>
      <c r="L467" s="54">
        <v>126593000000</v>
      </c>
      <c r="M467" s="54">
        <v>132742000000</v>
      </c>
      <c r="N467" s="54">
        <v>142679000000</v>
      </c>
      <c r="O467" s="54">
        <v>158310000000</v>
      </c>
      <c r="P467" s="54" t="s">
        <v>299</v>
      </c>
      <c r="Q467" s="54">
        <f t="shared" si="24"/>
        <v>142679</v>
      </c>
      <c r="R467" s="54">
        <f t="shared" si="25"/>
        <v>158310</v>
      </c>
      <c r="S467" s="54" t="e">
        <f t="shared" si="26"/>
        <v>#VALUE!</v>
      </c>
    </row>
    <row r="468" spans="1:20" hidden="1">
      <c r="A468" s="54" t="s">
        <v>321</v>
      </c>
      <c r="B468" s="55" t="s">
        <v>320</v>
      </c>
      <c r="C468" s="54" t="s">
        <v>447</v>
      </c>
      <c r="D468" s="55" t="s">
        <v>446</v>
      </c>
      <c r="E468" s="54" t="s">
        <v>299</v>
      </c>
      <c r="F468" s="54">
        <v>319443000</v>
      </c>
      <c r="G468" s="54">
        <v>728789570</v>
      </c>
      <c r="H468" s="54">
        <v>727161000</v>
      </c>
      <c r="I468" s="54">
        <v>754238000</v>
      </c>
      <c r="J468" s="54">
        <v>841070000</v>
      </c>
      <c r="K468" s="54">
        <v>942070000</v>
      </c>
      <c r="L468" s="54">
        <v>1032452000</v>
      </c>
      <c r="M468" s="54">
        <v>1022365000</v>
      </c>
      <c r="N468" s="54">
        <v>1113178000</v>
      </c>
      <c r="O468" s="54">
        <v>1197415000</v>
      </c>
      <c r="P468" s="54">
        <v>924583000</v>
      </c>
      <c r="Q468" s="54">
        <f t="shared" si="24"/>
        <v>1113.1780000000001</v>
      </c>
      <c r="R468" s="54">
        <f t="shared" si="25"/>
        <v>1197.415</v>
      </c>
      <c r="S468" s="54">
        <f t="shared" si="26"/>
        <v>924.58299999999997</v>
      </c>
    </row>
    <row r="469" spans="1:20">
      <c r="A469" s="54" t="s">
        <v>827</v>
      </c>
      <c r="B469" s="55" t="s">
        <v>826</v>
      </c>
      <c r="C469" s="54" t="s">
        <v>105</v>
      </c>
      <c r="D469" s="55" t="s">
        <v>310</v>
      </c>
      <c r="E469" s="54">
        <v>19605042250.7617</v>
      </c>
      <c r="F469" s="54">
        <v>35656264300</v>
      </c>
      <c r="G469" s="54">
        <v>67203178300</v>
      </c>
      <c r="H469" s="54">
        <v>65131000000</v>
      </c>
      <c r="I469" s="54">
        <v>70614000000</v>
      </c>
      <c r="J469" s="54">
        <v>76161300000</v>
      </c>
      <c r="K469" s="54">
        <v>81091100000</v>
      </c>
      <c r="L469" s="54">
        <v>86583400000</v>
      </c>
      <c r="M469" s="54">
        <v>95136500000</v>
      </c>
      <c r="N469" s="54">
        <v>103758500000</v>
      </c>
      <c r="O469" s="54">
        <v>115735100000</v>
      </c>
      <c r="P469" s="54">
        <v>112054600000</v>
      </c>
      <c r="Q469" s="54">
        <f t="shared" si="24"/>
        <v>103758.5</v>
      </c>
      <c r="R469" s="54">
        <f t="shared" si="25"/>
        <v>115735.1</v>
      </c>
      <c r="S469" s="54">
        <f t="shared" si="26"/>
        <v>112054.6</v>
      </c>
      <c r="T469" s="56">
        <f>S469/S477-1</f>
        <v>0.10167431891695267</v>
      </c>
    </row>
    <row r="470" spans="1:20" hidden="1">
      <c r="A470" s="54" t="s">
        <v>321</v>
      </c>
      <c r="B470" s="55" t="s">
        <v>320</v>
      </c>
      <c r="C470" s="54" t="s">
        <v>445</v>
      </c>
      <c r="D470" s="55" t="s">
        <v>444</v>
      </c>
      <c r="E470" s="54">
        <v>1375747000000</v>
      </c>
      <c r="F470" s="54">
        <v>9364317417900</v>
      </c>
      <c r="G470" s="54">
        <v>64759582821231.406</v>
      </c>
      <c r="H470" s="54">
        <v>69825188689968.406</v>
      </c>
      <c r="I470" s="54">
        <v>74924152556171.5</v>
      </c>
      <c r="J470" s="54">
        <v>82771227576659.094</v>
      </c>
      <c r="K470" s="54">
        <v>91582107734064.703</v>
      </c>
      <c r="L470" s="54">
        <v>100548527459600</v>
      </c>
      <c r="M470" s="54">
        <v>108518040921500</v>
      </c>
      <c r="N470" s="54">
        <v>120484777455400</v>
      </c>
      <c r="O470" s="54">
        <v>132089774789200</v>
      </c>
      <c r="P470" s="54">
        <v>139689045108200.02</v>
      </c>
      <c r="Q470" s="54">
        <f t="shared" si="24"/>
        <v>120484777.4554</v>
      </c>
      <c r="R470" s="54">
        <f t="shared" si="25"/>
        <v>132089774.78919999</v>
      </c>
      <c r="S470" s="54">
        <f t="shared" si="26"/>
        <v>139689045.10820001</v>
      </c>
    </row>
    <row r="471" spans="1:20" hidden="1">
      <c r="A471" s="54" t="s">
        <v>321</v>
      </c>
      <c r="B471" s="55" t="s">
        <v>320</v>
      </c>
      <c r="C471" s="54" t="s">
        <v>443</v>
      </c>
      <c r="D471" s="55" t="s">
        <v>442</v>
      </c>
      <c r="E471" s="54">
        <v>1670000</v>
      </c>
      <c r="F471" s="54">
        <v>176128000000</v>
      </c>
      <c r="G471" s="54">
        <v>1349178000000</v>
      </c>
      <c r="H471" s="54">
        <v>1459096000000</v>
      </c>
      <c r="I471" s="54">
        <v>1522657000000</v>
      </c>
      <c r="J471" s="54">
        <v>1586915000000</v>
      </c>
      <c r="K471" s="54">
        <v>1988544000000</v>
      </c>
      <c r="L471" s="54">
        <v>2385367000000</v>
      </c>
      <c r="M471" s="54">
        <v>2981227000000</v>
      </c>
      <c r="N471" s="54">
        <v>3560302000000</v>
      </c>
      <c r="O471" s="54">
        <v>3977198000000</v>
      </c>
      <c r="P471" s="54">
        <v>4191864000000</v>
      </c>
      <c r="Q471" s="54">
        <f t="shared" si="24"/>
        <v>3560302</v>
      </c>
      <c r="R471" s="54">
        <f t="shared" si="25"/>
        <v>3977198</v>
      </c>
      <c r="S471" s="54">
        <f t="shared" si="26"/>
        <v>4191864</v>
      </c>
    </row>
    <row r="472" spans="1:20" hidden="1">
      <c r="A472" s="54" t="s">
        <v>321</v>
      </c>
      <c r="B472" s="55" t="s">
        <v>320</v>
      </c>
      <c r="C472" s="54" t="s">
        <v>441</v>
      </c>
      <c r="D472" s="55" t="s">
        <v>440</v>
      </c>
      <c r="E472" s="54">
        <v>186125000000</v>
      </c>
      <c r="F472" s="54">
        <v>383179000000</v>
      </c>
      <c r="G472" s="54">
        <v>1287821000000</v>
      </c>
      <c r="H472" s="54">
        <v>1375684000000</v>
      </c>
      <c r="I472" s="54">
        <v>1432670000000</v>
      </c>
      <c r="J472" s="54">
        <v>1480521000000</v>
      </c>
      <c r="K472" s="54">
        <v>1315251000000</v>
      </c>
      <c r="L472" s="54">
        <v>1311248000000</v>
      </c>
      <c r="M472" s="54">
        <v>1416136223900</v>
      </c>
      <c r="N472" s="54">
        <v>1550584747600</v>
      </c>
      <c r="O472" s="54">
        <v>1532224142312.8301</v>
      </c>
      <c r="P472" s="54">
        <v>1317945540104.9099</v>
      </c>
      <c r="Q472" s="54">
        <f t="shared" si="24"/>
        <v>1550584.7475999999</v>
      </c>
      <c r="R472" s="54">
        <f t="shared" si="25"/>
        <v>1532224.1423128301</v>
      </c>
      <c r="S472" s="54">
        <f t="shared" si="26"/>
        <v>1317945.5401049098</v>
      </c>
    </row>
    <row r="473" spans="1:20" hidden="1">
      <c r="A473" s="54" t="s">
        <v>321</v>
      </c>
      <c r="B473" s="55" t="s">
        <v>320</v>
      </c>
      <c r="C473" s="54" t="s">
        <v>439</v>
      </c>
      <c r="D473" s="55" t="s">
        <v>438</v>
      </c>
      <c r="E473" s="54">
        <v>615673000000</v>
      </c>
      <c r="F473" s="54">
        <v>1098500000000</v>
      </c>
      <c r="G473" s="54">
        <v>1669509000000</v>
      </c>
      <c r="H473" s="54">
        <v>1721355000000</v>
      </c>
      <c r="I473" s="54">
        <v>1793155000000</v>
      </c>
      <c r="J473" s="54">
        <v>1876162000000</v>
      </c>
      <c r="K473" s="54">
        <v>1935212000000</v>
      </c>
      <c r="L473" s="54">
        <v>2016638000000</v>
      </c>
      <c r="M473" s="54">
        <v>2097143000000</v>
      </c>
      <c r="N473" s="54">
        <v>2174380000000</v>
      </c>
      <c r="O473" s="54">
        <v>2255283000000</v>
      </c>
      <c r="P473" s="54">
        <v>2152646000000</v>
      </c>
      <c r="Q473" s="54">
        <f t="shared" si="24"/>
        <v>2174380</v>
      </c>
      <c r="R473" s="54">
        <f t="shared" si="25"/>
        <v>2255283</v>
      </c>
      <c r="S473" s="54">
        <f t="shared" si="26"/>
        <v>2152646</v>
      </c>
    </row>
    <row r="474" spans="1:20" hidden="1">
      <c r="A474" s="54" t="s">
        <v>321</v>
      </c>
      <c r="B474" s="55" t="s">
        <v>320</v>
      </c>
      <c r="C474" s="54" t="s">
        <v>437</v>
      </c>
      <c r="D474" s="55" t="s">
        <v>436</v>
      </c>
      <c r="E474" s="54">
        <v>5963144000000</v>
      </c>
      <c r="F474" s="54">
        <v>10252345464000</v>
      </c>
      <c r="G474" s="54">
        <v>15542581104000</v>
      </c>
      <c r="H474" s="54">
        <v>16197007349000</v>
      </c>
      <c r="I474" s="54">
        <v>16784849196000</v>
      </c>
      <c r="J474" s="54">
        <v>17527163695000</v>
      </c>
      <c r="K474" s="54">
        <v>18238300569000</v>
      </c>
      <c r="L474" s="54">
        <v>18745075687000</v>
      </c>
      <c r="M474" s="54">
        <v>19542979183000</v>
      </c>
      <c r="N474" s="54">
        <v>20611860934000</v>
      </c>
      <c r="O474" s="54">
        <v>21433224697000</v>
      </c>
      <c r="P474" s="54">
        <v>20953030000000</v>
      </c>
      <c r="Q474" s="54">
        <f t="shared" si="24"/>
        <v>20611860.934</v>
      </c>
      <c r="R474" s="54">
        <f t="shared" si="25"/>
        <v>21433224.697000001</v>
      </c>
      <c r="S474" s="54">
        <f t="shared" si="26"/>
        <v>20953030</v>
      </c>
    </row>
    <row r="475" spans="1:20" hidden="1">
      <c r="A475" s="54" t="s">
        <v>321</v>
      </c>
      <c r="B475" s="55" t="s">
        <v>320</v>
      </c>
      <c r="C475" s="54" t="s">
        <v>435</v>
      </c>
      <c r="D475" s="55" t="s">
        <v>434</v>
      </c>
      <c r="E475" s="54">
        <v>10874807000</v>
      </c>
      <c r="F475" s="54">
        <v>276152265900</v>
      </c>
      <c r="G475" s="54">
        <v>926356145200</v>
      </c>
      <c r="H475" s="54">
        <v>1041210521900</v>
      </c>
      <c r="I475" s="54">
        <v>1178331709000</v>
      </c>
      <c r="J475" s="54">
        <v>1330508360200</v>
      </c>
      <c r="K475" s="54">
        <v>1455848221200</v>
      </c>
      <c r="L475" s="54">
        <v>1726406254400</v>
      </c>
      <c r="M475" s="54">
        <v>1841998927300</v>
      </c>
      <c r="N475" s="54">
        <v>1982243905300</v>
      </c>
      <c r="O475" s="54">
        <v>2158728681500</v>
      </c>
      <c r="P475" s="54">
        <v>2253124015900</v>
      </c>
      <c r="Q475" s="54">
        <f t="shared" si="24"/>
        <v>1982243.9053</v>
      </c>
      <c r="R475" s="54">
        <f t="shared" si="25"/>
        <v>2158728.6814999999</v>
      </c>
      <c r="S475" s="54">
        <f t="shared" si="26"/>
        <v>2253124.0159</v>
      </c>
    </row>
    <row r="476" spans="1:20" hidden="1">
      <c r="A476" s="54" t="s">
        <v>321</v>
      </c>
      <c r="B476" s="55" t="s">
        <v>320</v>
      </c>
      <c r="C476" s="54" t="s">
        <v>433</v>
      </c>
      <c r="D476" s="55" t="s">
        <v>432</v>
      </c>
      <c r="E476" s="54">
        <v>32430400</v>
      </c>
      <c r="F476" s="54">
        <v>3255600000000</v>
      </c>
      <c r="G476" s="54">
        <v>103232580000000</v>
      </c>
      <c r="H476" s="54">
        <v>127590235500000</v>
      </c>
      <c r="I476" s="54">
        <v>153311335300000</v>
      </c>
      <c r="J476" s="54">
        <v>186829495500000</v>
      </c>
      <c r="K476" s="54">
        <v>221350905700000</v>
      </c>
      <c r="L476" s="54">
        <v>255421861800000</v>
      </c>
      <c r="M476" s="54">
        <v>317476369303000</v>
      </c>
      <c r="N476" s="54">
        <v>424728743600000</v>
      </c>
      <c r="O476" s="54">
        <v>529391385000000</v>
      </c>
      <c r="P476" s="54">
        <v>602551388200000</v>
      </c>
      <c r="Q476" s="54">
        <f t="shared" si="24"/>
        <v>424728743.60000002</v>
      </c>
      <c r="R476" s="54">
        <f t="shared" si="25"/>
        <v>529391385</v>
      </c>
      <c r="S476" s="54">
        <f t="shared" si="26"/>
        <v>602551388.20000005</v>
      </c>
    </row>
    <row r="477" spans="1:20">
      <c r="A477" s="54" t="s">
        <v>321</v>
      </c>
      <c r="B477" s="55" t="s">
        <v>320</v>
      </c>
      <c r="C477" s="54" t="s">
        <v>105</v>
      </c>
      <c r="D477" s="55" t="s">
        <v>310</v>
      </c>
      <c r="E477" s="54">
        <v>19769000000</v>
      </c>
      <c r="F477" s="54">
        <v>37441000000</v>
      </c>
      <c r="G477" s="54">
        <v>68905000000</v>
      </c>
      <c r="H477" s="54">
        <v>69278000000</v>
      </c>
      <c r="I477" s="54">
        <v>71692000000</v>
      </c>
      <c r="J477" s="54">
        <v>74970000000</v>
      </c>
      <c r="K477" s="54">
        <v>79657000000</v>
      </c>
      <c r="L477" s="54">
        <v>84707000000</v>
      </c>
      <c r="M477" s="54">
        <v>94887000000</v>
      </c>
      <c r="N477" s="54">
        <v>100771000000</v>
      </c>
      <c r="O477" s="54">
        <v>107220000000</v>
      </c>
      <c r="P477" s="54">
        <v>101713000000</v>
      </c>
      <c r="Q477" s="54">
        <f t="shared" si="24"/>
        <v>100771</v>
      </c>
      <c r="R477" s="54">
        <f t="shared" si="25"/>
        <v>107220</v>
      </c>
      <c r="S477" s="54">
        <f t="shared" si="26"/>
        <v>101713</v>
      </c>
    </row>
    <row r="478" spans="1:20" hidden="1">
      <c r="A478" s="54" t="s">
        <v>321</v>
      </c>
      <c r="B478" s="55" t="s">
        <v>320</v>
      </c>
      <c r="C478" s="54" t="s">
        <v>431</v>
      </c>
      <c r="D478" s="55" t="s">
        <v>430</v>
      </c>
      <c r="E478" s="54">
        <v>2279261000</v>
      </c>
      <c r="F478" s="54">
        <v>79655692000</v>
      </c>
      <c r="G478" s="54">
        <v>1357487061000</v>
      </c>
      <c r="H478" s="54">
        <v>1635451060000</v>
      </c>
      <c r="I478" s="54">
        <v>2245843966000</v>
      </c>
      <c r="J478" s="54">
        <v>3031242431000</v>
      </c>
      <c r="K478" s="54" t="s">
        <v>299</v>
      </c>
      <c r="L478" s="54" t="s">
        <v>299</v>
      </c>
      <c r="M478" s="54" t="s">
        <v>299</v>
      </c>
      <c r="N478" s="54" t="s">
        <v>299</v>
      </c>
      <c r="O478" s="54" t="s">
        <v>299</v>
      </c>
      <c r="P478" s="54" t="s">
        <v>299</v>
      </c>
      <c r="Q478" s="54" t="e">
        <f t="shared" ref="Q478:Q533" si="27">N478/1000000</f>
        <v>#VALUE!</v>
      </c>
      <c r="R478" s="54" t="e">
        <f t="shared" ref="R478:R529" si="28">O478/1000000</f>
        <v>#VALUE!</v>
      </c>
      <c r="S478" s="54" t="e">
        <f t="shared" ref="S478:S529" si="29">P478/1000000</f>
        <v>#VALUE!</v>
      </c>
    </row>
    <row r="479" spans="1:20" hidden="1">
      <c r="A479" s="54" t="s">
        <v>321</v>
      </c>
      <c r="B479" s="55" t="s">
        <v>320</v>
      </c>
      <c r="C479" s="54" t="s">
        <v>429</v>
      </c>
      <c r="D479" s="55" t="s">
        <v>428</v>
      </c>
      <c r="E479" s="54">
        <v>41955000000000</v>
      </c>
      <c r="F479" s="54">
        <v>441646000000000</v>
      </c>
      <c r="G479" s="54">
        <v>2779880000000000</v>
      </c>
      <c r="H479" s="54">
        <v>3245419000000000</v>
      </c>
      <c r="I479" s="54">
        <v>3584262000000000</v>
      </c>
      <c r="J479" s="54">
        <v>3937856000000000</v>
      </c>
      <c r="K479" s="54">
        <v>4192862000000000</v>
      </c>
      <c r="L479" s="54">
        <v>4502733000000000</v>
      </c>
      <c r="M479" s="54">
        <v>5005975000000000</v>
      </c>
      <c r="N479" s="54">
        <v>5542332000000000</v>
      </c>
      <c r="O479" s="54">
        <v>6037348000000000</v>
      </c>
      <c r="P479" s="54">
        <v>6293145000000000</v>
      </c>
      <c r="Q479" s="54">
        <f t="shared" si="27"/>
        <v>5542332000</v>
      </c>
      <c r="R479" s="54">
        <f t="shared" si="28"/>
        <v>6037348000</v>
      </c>
      <c r="S479" s="54">
        <f t="shared" si="29"/>
        <v>6293145000</v>
      </c>
    </row>
    <row r="480" spans="1:20" hidden="1">
      <c r="A480" s="54" t="s">
        <v>321</v>
      </c>
      <c r="B480" s="55" t="s">
        <v>320</v>
      </c>
      <c r="C480" s="54" t="s">
        <v>427</v>
      </c>
      <c r="D480" s="55" t="s">
        <v>426</v>
      </c>
      <c r="E480" s="54" t="s">
        <v>299</v>
      </c>
      <c r="F480" s="54" t="s">
        <v>299</v>
      </c>
      <c r="G480" s="54">
        <v>4223000000</v>
      </c>
      <c r="H480" s="54">
        <v>4089000000</v>
      </c>
      <c r="I480" s="54">
        <v>3738000000</v>
      </c>
      <c r="J480" s="54">
        <v>3565000000</v>
      </c>
      <c r="K480" s="54">
        <v>3663000000</v>
      </c>
      <c r="L480" s="54">
        <v>3798000000</v>
      </c>
      <c r="M480" s="54">
        <v>3794000000</v>
      </c>
      <c r="N480" s="54">
        <v>3900000000</v>
      </c>
      <c r="O480" s="54">
        <v>4068000000</v>
      </c>
      <c r="P480" s="54" t="s">
        <v>299</v>
      </c>
      <c r="Q480" s="54">
        <f t="shared" si="27"/>
        <v>3900</v>
      </c>
      <c r="R480" s="54">
        <f t="shared" si="28"/>
        <v>4068</v>
      </c>
      <c r="S480" s="54" t="e">
        <f t="shared" si="29"/>
        <v>#VALUE!</v>
      </c>
    </row>
    <row r="481" spans="1:19" hidden="1">
      <c r="A481" s="54" t="s">
        <v>321</v>
      </c>
      <c r="B481" s="55" t="s">
        <v>320</v>
      </c>
      <c r="C481" s="54" t="s">
        <v>425</v>
      </c>
      <c r="D481" s="55" t="s">
        <v>424</v>
      </c>
      <c r="E481" s="54" t="s">
        <v>299</v>
      </c>
      <c r="F481" s="54">
        <v>4313600000</v>
      </c>
      <c r="G481" s="54">
        <v>11186100000</v>
      </c>
      <c r="H481" s="54">
        <v>12208400000</v>
      </c>
      <c r="I481" s="54">
        <v>13515500000</v>
      </c>
      <c r="J481" s="54">
        <v>13989700000</v>
      </c>
      <c r="K481" s="54">
        <v>13972400000</v>
      </c>
      <c r="L481" s="54">
        <v>15405400000</v>
      </c>
      <c r="M481" s="54">
        <v>16128000000</v>
      </c>
      <c r="N481" s="54">
        <v>16276600000</v>
      </c>
      <c r="O481" s="54">
        <v>17133500000</v>
      </c>
      <c r="P481" s="54">
        <v>15561300000</v>
      </c>
      <c r="Q481" s="54">
        <f t="shared" si="27"/>
        <v>16276.6</v>
      </c>
      <c r="R481" s="54">
        <f t="shared" si="28"/>
        <v>17133.5</v>
      </c>
      <c r="S481" s="54">
        <f t="shared" si="29"/>
        <v>15561.3</v>
      </c>
    </row>
    <row r="482" spans="1:19" hidden="1">
      <c r="A482" s="54" t="s">
        <v>321</v>
      </c>
      <c r="B482" s="55" t="s">
        <v>320</v>
      </c>
      <c r="C482" s="54" t="s">
        <v>423</v>
      </c>
      <c r="D482" s="55" t="s">
        <v>422</v>
      </c>
      <c r="E482" s="54">
        <v>147954523800</v>
      </c>
      <c r="F482" s="54">
        <v>1560972674100</v>
      </c>
      <c r="G482" s="54">
        <v>6996908000000</v>
      </c>
      <c r="H482" s="54">
        <v>7586550000000</v>
      </c>
      <c r="I482" s="54">
        <v>8684830000000</v>
      </c>
      <c r="J482" s="54">
        <v>9289390699700</v>
      </c>
      <c r="K482" s="54">
        <v>9797602983900</v>
      </c>
      <c r="L482" s="54">
        <v>8891000000000</v>
      </c>
      <c r="M482" s="54">
        <v>10006000000000</v>
      </c>
      <c r="N482" s="54">
        <v>11578730912300</v>
      </c>
      <c r="O482" s="54" t="s">
        <v>299</v>
      </c>
      <c r="P482" s="54" t="s">
        <v>299</v>
      </c>
      <c r="Q482" s="54">
        <f t="shared" si="27"/>
        <v>11578730.9123</v>
      </c>
      <c r="R482" s="54" t="e">
        <f t="shared" si="28"/>
        <v>#VALUE!</v>
      </c>
      <c r="S482" s="54" t="e">
        <f t="shared" si="29"/>
        <v>#VALUE!</v>
      </c>
    </row>
    <row r="483" spans="1:19" hidden="1">
      <c r="A483" s="54" t="s">
        <v>321</v>
      </c>
      <c r="B483" s="55" t="s">
        <v>320</v>
      </c>
      <c r="C483" s="54" t="s">
        <v>421</v>
      </c>
      <c r="D483" s="55" t="s">
        <v>420</v>
      </c>
      <c r="E483" s="54">
        <v>113340000</v>
      </c>
      <c r="F483" s="54">
        <v>11201004800</v>
      </c>
      <c r="G483" s="54">
        <v>114029665900</v>
      </c>
      <c r="H483" s="54">
        <v>131271902899.99998</v>
      </c>
      <c r="I483" s="54">
        <v>151331000000</v>
      </c>
      <c r="J483" s="54">
        <v>167053000000</v>
      </c>
      <c r="K483" s="54">
        <v>183381000000</v>
      </c>
      <c r="L483" s="54">
        <v>216098000000</v>
      </c>
      <c r="M483" s="54">
        <v>246252000000</v>
      </c>
      <c r="N483" s="54">
        <v>275174504800</v>
      </c>
      <c r="O483" s="54">
        <v>300448727700</v>
      </c>
      <c r="P483" s="54">
        <v>332223232700</v>
      </c>
      <c r="Q483" s="54">
        <f t="shared" si="27"/>
        <v>275174.5048</v>
      </c>
      <c r="R483" s="54">
        <f t="shared" si="28"/>
        <v>300448.72769999999</v>
      </c>
      <c r="S483" s="54">
        <f t="shared" si="29"/>
        <v>332223.23269999999</v>
      </c>
    </row>
    <row r="484" spans="1:19" hidden="1">
      <c r="A484" s="54" t="s">
        <v>321</v>
      </c>
      <c r="B484" s="55" t="s">
        <v>320</v>
      </c>
      <c r="C484" s="54" t="s">
        <v>419</v>
      </c>
      <c r="D484" s="55" t="s">
        <v>418</v>
      </c>
      <c r="E484" s="54">
        <v>8783816700</v>
      </c>
      <c r="F484" s="54">
        <v>6689957600</v>
      </c>
      <c r="G484" s="54">
        <v>14101920300</v>
      </c>
      <c r="H484" s="54">
        <v>17114849900.000002</v>
      </c>
      <c r="I484" s="54">
        <v>19091020000</v>
      </c>
      <c r="J484" s="54">
        <v>19495519600</v>
      </c>
      <c r="K484" s="54">
        <v>19963120600</v>
      </c>
      <c r="L484" s="54">
        <v>20548678100</v>
      </c>
      <c r="M484" s="54">
        <v>22040902300</v>
      </c>
      <c r="N484" s="54">
        <v>36921289800</v>
      </c>
      <c r="O484" s="54">
        <v>187412441400</v>
      </c>
      <c r="P484" s="54">
        <v>1157099904500</v>
      </c>
      <c r="Q484" s="54">
        <f t="shared" si="27"/>
        <v>36921.289799999999</v>
      </c>
      <c r="R484" s="54">
        <f t="shared" si="28"/>
        <v>187412.44140000001</v>
      </c>
      <c r="S484" s="54">
        <f t="shared" si="29"/>
        <v>1157099.9044999999</v>
      </c>
    </row>
    <row r="485" spans="1:19" hidden="1">
      <c r="A485" s="54" t="s">
        <v>321</v>
      </c>
      <c r="B485" s="55" t="s">
        <v>320</v>
      </c>
      <c r="C485" s="54" t="s">
        <v>417</v>
      </c>
      <c r="D485" s="55" t="s">
        <v>416</v>
      </c>
      <c r="E485" s="54" t="s">
        <v>299</v>
      </c>
      <c r="F485" s="54" t="s">
        <v>299</v>
      </c>
      <c r="G485" s="54" t="s">
        <v>299</v>
      </c>
      <c r="H485" s="54" t="s">
        <v>299</v>
      </c>
      <c r="I485" s="54" t="s">
        <v>299</v>
      </c>
      <c r="J485" s="54" t="s">
        <v>299</v>
      </c>
      <c r="K485" s="54" t="s">
        <v>299</v>
      </c>
      <c r="L485" s="54" t="s">
        <v>299</v>
      </c>
      <c r="M485" s="54" t="s">
        <v>299</v>
      </c>
      <c r="N485" s="54" t="s">
        <v>299</v>
      </c>
      <c r="O485" s="54" t="s">
        <v>299</v>
      </c>
      <c r="P485" s="54" t="s">
        <v>299</v>
      </c>
      <c r="Q485" s="54" t="e">
        <f t="shared" si="27"/>
        <v>#VALUE!</v>
      </c>
      <c r="R485" s="54" t="e">
        <f t="shared" si="28"/>
        <v>#VALUE!</v>
      </c>
      <c r="S485" s="54" t="e">
        <f t="shared" si="29"/>
        <v>#VALUE!</v>
      </c>
    </row>
    <row r="486" spans="1:19" hidden="1">
      <c r="A486" s="54" t="s">
        <v>321</v>
      </c>
      <c r="B486" s="55" t="s">
        <v>320</v>
      </c>
      <c r="C486" s="54" t="s">
        <v>415</v>
      </c>
      <c r="D486" s="55" t="s">
        <v>414</v>
      </c>
      <c r="E486" s="54" t="s">
        <v>299</v>
      </c>
      <c r="F486" s="54" t="s">
        <v>299</v>
      </c>
      <c r="G486" s="54" t="s">
        <v>299</v>
      </c>
      <c r="H486" s="54" t="s">
        <v>299</v>
      </c>
      <c r="I486" s="54" t="s">
        <v>299</v>
      </c>
      <c r="J486" s="54" t="s">
        <v>299</v>
      </c>
      <c r="K486" s="54" t="s">
        <v>299</v>
      </c>
      <c r="L486" s="54" t="s">
        <v>299</v>
      </c>
      <c r="M486" s="54" t="s">
        <v>299</v>
      </c>
      <c r="N486" s="54" t="s">
        <v>299</v>
      </c>
      <c r="O486" s="54" t="s">
        <v>299</v>
      </c>
      <c r="P486" s="54" t="s">
        <v>299</v>
      </c>
      <c r="Q486" s="54" t="e">
        <f t="shared" si="27"/>
        <v>#VALUE!</v>
      </c>
      <c r="R486" s="54" t="e">
        <f t="shared" si="28"/>
        <v>#VALUE!</v>
      </c>
      <c r="S486" s="54" t="e">
        <f t="shared" si="29"/>
        <v>#VALUE!</v>
      </c>
    </row>
    <row r="487" spans="1:19" hidden="1">
      <c r="A487" s="54" t="s">
        <v>321</v>
      </c>
      <c r="B487" s="55" t="s">
        <v>320</v>
      </c>
      <c r="C487" s="54" t="s">
        <v>413</v>
      </c>
      <c r="D487" s="55" t="s">
        <v>412</v>
      </c>
      <c r="E487" s="54" t="s">
        <v>299</v>
      </c>
      <c r="F487" s="54" t="s">
        <v>299</v>
      </c>
      <c r="G487" s="54" t="s">
        <v>299</v>
      </c>
      <c r="H487" s="54" t="s">
        <v>299</v>
      </c>
      <c r="I487" s="54" t="s">
        <v>299</v>
      </c>
      <c r="J487" s="54" t="s">
        <v>299</v>
      </c>
      <c r="K487" s="54" t="s">
        <v>299</v>
      </c>
      <c r="L487" s="54" t="s">
        <v>299</v>
      </c>
      <c r="M487" s="54" t="s">
        <v>299</v>
      </c>
      <c r="N487" s="54" t="s">
        <v>299</v>
      </c>
      <c r="O487" s="54" t="s">
        <v>299</v>
      </c>
      <c r="P487" s="54" t="s">
        <v>299</v>
      </c>
      <c r="Q487" s="54" t="e">
        <f t="shared" si="27"/>
        <v>#VALUE!</v>
      </c>
      <c r="R487" s="54" t="e">
        <f t="shared" si="28"/>
        <v>#VALUE!</v>
      </c>
      <c r="S487" s="54" t="e">
        <f t="shared" si="29"/>
        <v>#VALUE!</v>
      </c>
    </row>
    <row r="488" spans="1:19" hidden="1">
      <c r="A488" s="54" t="s">
        <v>321</v>
      </c>
      <c r="B488" s="55" t="s">
        <v>320</v>
      </c>
      <c r="C488" s="54" t="s">
        <v>411</v>
      </c>
      <c r="D488" s="55" t="s">
        <v>410</v>
      </c>
      <c r="E488" s="54" t="s">
        <v>299</v>
      </c>
      <c r="F488" s="54" t="s">
        <v>299</v>
      </c>
      <c r="G488" s="54" t="s">
        <v>299</v>
      </c>
      <c r="H488" s="54" t="s">
        <v>299</v>
      </c>
      <c r="I488" s="54" t="s">
        <v>299</v>
      </c>
      <c r="J488" s="54" t="s">
        <v>299</v>
      </c>
      <c r="K488" s="54" t="s">
        <v>299</v>
      </c>
      <c r="L488" s="54" t="s">
        <v>299</v>
      </c>
      <c r="M488" s="54" t="s">
        <v>299</v>
      </c>
      <c r="N488" s="54" t="s">
        <v>299</v>
      </c>
      <c r="O488" s="54" t="s">
        <v>299</v>
      </c>
      <c r="P488" s="54" t="s">
        <v>299</v>
      </c>
      <c r="Q488" s="54" t="e">
        <f t="shared" si="27"/>
        <v>#VALUE!</v>
      </c>
      <c r="R488" s="54" t="e">
        <f t="shared" si="28"/>
        <v>#VALUE!</v>
      </c>
      <c r="S488" s="54" t="e">
        <f t="shared" si="29"/>
        <v>#VALUE!</v>
      </c>
    </row>
    <row r="489" spans="1:19" hidden="1">
      <c r="A489" s="54" t="s">
        <v>321</v>
      </c>
      <c r="B489" s="55" t="s">
        <v>320</v>
      </c>
      <c r="C489" s="54" t="s">
        <v>409</v>
      </c>
      <c r="D489" s="55" t="s">
        <v>408</v>
      </c>
      <c r="E489" s="54" t="s">
        <v>299</v>
      </c>
      <c r="F489" s="54" t="s">
        <v>299</v>
      </c>
      <c r="G489" s="54" t="s">
        <v>299</v>
      </c>
      <c r="H489" s="54" t="s">
        <v>299</v>
      </c>
      <c r="I489" s="54" t="s">
        <v>299</v>
      </c>
      <c r="J489" s="54" t="s">
        <v>299</v>
      </c>
      <c r="K489" s="54" t="s">
        <v>299</v>
      </c>
      <c r="L489" s="54" t="s">
        <v>299</v>
      </c>
      <c r="M489" s="54" t="s">
        <v>299</v>
      </c>
      <c r="N489" s="54" t="s">
        <v>299</v>
      </c>
      <c r="O489" s="54" t="s">
        <v>299</v>
      </c>
      <c r="P489" s="54" t="s">
        <v>299</v>
      </c>
      <c r="Q489" s="54" t="e">
        <f t="shared" si="27"/>
        <v>#VALUE!</v>
      </c>
      <c r="R489" s="54" t="e">
        <f t="shared" si="28"/>
        <v>#VALUE!</v>
      </c>
      <c r="S489" s="54" t="e">
        <f t="shared" si="29"/>
        <v>#VALUE!</v>
      </c>
    </row>
    <row r="490" spans="1:19" hidden="1">
      <c r="A490" s="54" t="s">
        <v>321</v>
      </c>
      <c r="B490" s="55" t="s">
        <v>320</v>
      </c>
      <c r="C490" s="54" t="s">
        <v>407</v>
      </c>
      <c r="D490" s="55" t="s">
        <v>406</v>
      </c>
      <c r="E490" s="54" t="s">
        <v>299</v>
      </c>
      <c r="F490" s="54" t="s">
        <v>299</v>
      </c>
      <c r="G490" s="54" t="s">
        <v>299</v>
      </c>
      <c r="H490" s="54" t="s">
        <v>299</v>
      </c>
      <c r="I490" s="54" t="s">
        <v>299</v>
      </c>
      <c r="J490" s="54" t="s">
        <v>299</v>
      </c>
      <c r="K490" s="54" t="s">
        <v>299</v>
      </c>
      <c r="L490" s="54" t="s">
        <v>299</v>
      </c>
      <c r="M490" s="54" t="s">
        <v>299</v>
      </c>
      <c r="N490" s="54" t="s">
        <v>299</v>
      </c>
      <c r="O490" s="54" t="s">
        <v>299</v>
      </c>
      <c r="P490" s="54" t="s">
        <v>299</v>
      </c>
      <c r="Q490" s="54" t="e">
        <f t="shared" si="27"/>
        <v>#VALUE!</v>
      </c>
      <c r="R490" s="54" t="e">
        <f t="shared" si="28"/>
        <v>#VALUE!</v>
      </c>
      <c r="S490" s="54" t="e">
        <f t="shared" si="29"/>
        <v>#VALUE!</v>
      </c>
    </row>
    <row r="491" spans="1:19" hidden="1">
      <c r="A491" s="54" t="s">
        <v>321</v>
      </c>
      <c r="B491" s="55" t="s">
        <v>320</v>
      </c>
      <c r="C491" s="54" t="s">
        <v>405</v>
      </c>
      <c r="D491" s="55" t="s">
        <v>404</v>
      </c>
      <c r="E491" s="54" t="s">
        <v>299</v>
      </c>
      <c r="F491" s="54" t="s">
        <v>299</v>
      </c>
      <c r="G491" s="54" t="s">
        <v>299</v>
      </c>
      <c r="H491" s="54" t="s">
        <v>299</v>
      </c>
      <c r="I491" s="54" t="s">
        <v>299</v>
      </c>
      <c r="J491" s="54" t="s">
        <v>299</v>
      </c>
      <c r="K491" s="54" t="s">
        <v>299</v>
      </c>
      <c r="L491" s="54" t="s">
        <v>299</v>
      </c>
      <c r="M491" s="54" t="s">
        <v>299</v>
      </c>
      <c r="N491" s="54" t="s">
        <v>299</v>
      </c>
      <c r="O491" s="54" t="s">
        <v>299</v>
      </c>
      <c r="P491" s="54" t="s">
        <v>299</v>
      </c>
      <c r="Q491" s="54" t="e">
        <f t="shared" si="27"/>
        <v>#VALUE!</v>
      </c>
      <c r="R491" s="54" t="e">
        <f t="shared" si="28"/>
        <v>#VALUE!</v>
      </c>
      <c r="S491" s="54" t="e">
        <f t="shared" si="29"/>
        <v>#VALUE!</v>
      </c>
    </row>
    <row r="492" spans="1:19" hidden="1">
      <c r="A492" s="54" t="s">
        <v>321</v>
      </c>
      <c r="B492" s="55" t="s">
        <v>320</v>
      </c>
      <c r="C492" s="54" t="s">
        <v>403</v>
      </c>
      <c r="D492" s="55" t="s">
        <v>402</v>
      </c>
      <c r="E492" s="54" t="s">
        <v>299</v>
      </c>
      <c r="F492" s="54" t="s">
        <v>299</v>
      </c>
      <c r="G492" s="54" t="s">
        <v>299</v>
      </c>
      <c r="H492" s="54" t="s">
        <v>299</v>
      </c>
      <c r="I492" s="54" t="s">
        <v>299</v>
      </c>
      <c r="J492" s="54" t="s">
        <v>299</v>
      </c>
      <c r="K492" s="54" t="s">
        <v>299</v>
      </c>
      <c r="L492" s="54" t="s">
        <v>299</v>
      </c>
      <c r="M492" s="54" t="s">
        <v>299</v>
      </c>
      <c r="N492" s="54" t="s">
        <v>299</v>
      </c>
      <c r="O492" s="54" t="s">
        <v>299</v>
      </c>
      <c r="P492" s="54" t="s">
        <v>299</v>
      </c>
      <c r="Q492" s="54" t="e">
        <f t="shared" si="27"/>
        <v>#VALUE!</v>
      </c>
      <c r="R492" s="54" t="e">
        <f t="shared" si="28"/>
        <v>#VALUE!</v>
      </c>
      <c r="S492" s="54" t="e">
        <f t="shared" si="29"/>
        <v>#VALUE!</v>
      </c>
    </row>
    <row r="493" spans="1:19" hidden="1">
      <c r="A493" s="54" t="s">
        <v>321</v>
      </c>
      <c r="B493" s="55" t="s">
        <v>320</v>
      </c>
      <c r="C493" s="54" t="s">
        <v>401</v>
      </c>
      <c r="D493" s="55" t="s">
        <v>400</v>
      </c>
      <c r="E493" s="54" t="s">
        <v>299</v>
      </c>
      <c r="F493" s="54" t="s">
        <v>299</v>
      </c>
      <c r="G493" s="54" t="s">
        <v>299</v>
      </c>
      <c r="H493" s="54" t="s">
        <v>299</v>
      </c>
      <c r="I493" s="54" t="s">
        <v>299</v>
      </c>
      <c r="J493" s="54" t="s">
        <v>299</v>
      </c>
      <c r="K493" s="54" t="s">
        <v>299</v>
      </c>
      <c r="L493" s="54" t="s">
        <v>299</v>
      </c>
      <c r="M493" s="54" t="s">
        <v>299</v>
      </c>
      <c r="N493" s="54" t="s">
        <v>299</v>
      </c>
      <c r="O493" s="54" t="s">
        <v>299</v>
      </c>
      <c r="P493" s="54" t="s">
        <v>299</v>
      </c>
      <c r="Q493" s="54" t="e">
        <f t="shared" si="27"/>
        <v>#VALUE!</v>
      </c>
      <c r="R493" s="54" t="e">
        <f t="shared" si="28"/>
        <v>#VALUE!</v>
      </c>
      <c r="S493" s="54" t="e">
        <f t="shared" si="29"/>
        <v>#VALUE!</v>
      </c>
    </row>
    <row r="494" spans="1:19" hidden="1">
      <c r="A494" s="54" t="s">
        <v>321</v>
      </c>
      <c r="B494" s="55" t="s">
        <v>320</v>
      </c>
      <c r="C494" s="54" t="s">
        <v>399</v>
      </c>
      <c r="D494" s="55" t="s">
        <v>398</v>
      </c>
      <c r="E494" s="54" t="s">
        <v>299</v>
      </c>
      <c r="F494" s="54" t="s">
        <v>299</v>
      </c>
      <c r="G494" s="54" t="s">
        <v>299</v>
      </c>
      <c r="H494" s="54" t="s">
        <v>299</v>
      </c>
      <c r="I494" s="54" t="s">
        <v>299</v>
      </c>
      <c r="J494" s="54" t="s">
        <v>299</v>
      </c>
      <c r="K494" s="54" t="s">
        <v>299</v>
      </c>
      <c r="L494" s="54" t="s">
        <v>299</v>
      </c>
      <c r="M494" s="54" t="s">
        <v>299</v>
      </c>
      <c r="N494" s="54" t="s">
        <v>299</v>
      </c>
      <c r="O494" s="54" t="s">
        <v>299</v>
      </c>
      <c r="P494" s="54" t="s">
        <v>299</v>
      </c>
      <c r="Q494" s="54" t="e">
        <f t="shared" si="27"/>
        <v>#VALUE!</v>
      </c>
      <c r="R494" s="54" t="e">
        <f t="shared" si="28"/>
        <v>#VALUE!</v>
      </c>
      <c r="S494" s="54" t="e">
        <f t="shared" si="29"/>
        <v>#VALUE!</v>
      </c>
    </row>
    <row r="495" spans="1:19" hidden="1">
      <c r="A495" s="54" t="s">
        <v>321</v>
      </c>
      <c r="B495" s="55" t="s">
        <v>320</v>
      </c>
      <c r="C495" s="54" t="s">
        <v>397</v>
      </c>
      <c r="D495" s="55" t="s">
        <v>396</v>
      </c>
      <c r="E495" s="54" t="s">
        <v>299</v>
      </c>
      <c r="F495" s="54" t="s">
        <v>299</v>
      </c>
      <c r="G495" s="54" t="s">
        <v>299</v>
      </c>
      <c r="H495" s="54" t="s">
        <v>299</v>
      </c>
      <c r="I495" s="54" t="s">
        <v>299</v>
      </c>
      <c r="J495" s="54" t="s">
        <v>299</v>
      </c>
      <c r="K495" s="54" t="s">
        <v>299</v>
      </c>
      <c r="L495" s="54" t="s">
        <v>299</v>
      </c>
      <c r="M495" s="54" t="s">
        <v>299</v>
      </c>
      <c r="N495" s="54" t="s">
        <v>299</v>
      </c>
      <c r="O495" s="54" t="s">
        <v>299</v>
      </c>
      <c r="P495" s="54" t="s">
        <v>299</v>
      </c>
      <c r="Q495" s="54" t="e">
        <f t="shared" si="27"/>
        <v>#VALUE!</v>
      </c>
      <c r="R495" s="54" t="e">
        <f t="shared" si="28"/>
        <v>#VALUE!</v>
      </c>
      <c r="S495" s="54" t="e">
        <f t="shared" si="29"/>
        <v>#VALUE!</v>
      </c>
    </row>
    <row r="496" spans="1:19" hidden="1">
      <c r="A496" s="54" t="s">
        <v>321</v>
      </c>
      <c r="B496" s="55" t="s">
        <v>320</v>
      </c>
      <c r="C496" s="54" t="s">
        <v>395</v>
      </c>
      <c r="D496" s="55" t="s">
        <v>394</v>
      </c>
      <c r="E496" s="54" t="s">
        <v>299</v>
      </c>
      <c r="F496" s="54" t="s">
        <v>299</v>
      </c>
      <c r="G496" s="54" t="s">
        <v>299</v>
      </c>
      <c r="H496" s="54" t="s">
        <v>299</v>
      </c>
      <c r="I496" s="54" t="s">
        <v>299</v>
      </c>
      <c r="J496" s="54" t="s">
        <v>299</v>
      </c>
      <c r="K496" s="54" t="s">
        <v>299</v>
      </c>
      <c r="L496" s="54" t="s">
        <v>299</v>
      </c>
      <c r="M496" s="54" t="s">
        <v>299</v>
      </c>
      <c r="N496" s="54" t="s">
        <v>299</v>
      </c>
      <c r="O496" s="54" t="s">
        <v>299</v>
      </c>
      <c r="P496" s="54" t="s">
        <v>299</v>
      </c>
      <c r="Q496" s="54" t="e">
        <f t="shared" si="27"/>
        <v>#VALUE!</v>
      </c>
      <c r="R496" s="54" t="e">
        <f t="shared" si="28"/>
        <v>#VALUE!</v>
      </c>
      <c r="S496" s="54" t="e">
        <f t="shared" si="29"/>
        <v>#VALUE!</v>
      </c>
    </row>
    <row r="497" spans="1:19" hidden="1">
      <c r="A497" s="54" t="s">
        <v>321</v>
      </c>
      <c r="B497" s="55" t="s">
        <v>320</v>
      </c>
      <c r="C497" s="54" t="s">
        <v>393</v>
      </c>
      <c r="D497" s="55" t="s">
        <v>392</v>
      </c>
      <c r="E497" s="54" t="s">
        <v>299</v>
      </c>
      <c r="F497" s="54" t="s">
        <v>299</v>
      </c>
      <c r="G497" s="54" t="s">
        <v>299</v>
      </c>
      <c r="H497" s="54" t="s">
        <v>299</v>
      </c>
      <c r="I497" s="54" t="s">
        <v>299</v>
      </c>
      <c r="J497" s="54" t="s">
        <v>299</v>
      </c>
      <c r="K497" s="54" t="s">
        <v>299</v>
      </c>
      <c r="L497" s="54" t="s">
        <v>299</v>
      </c>
      <c r="M497" s="54" t="s">
        <v>299</v>
      </c>
      <c r="N497" s="54" t="s">
        <v>299</v>
      </c>
      <c r="O497" s="54" t="s">
        <v>299</v>
      </c>
      <c r="P497" s="54" t="s">
        <v>299</v>
      </c>
      <c r="Q497" s="54" t="e">
        <f t="shared" si="27"/>
        <v>#VALUE!</v>
      </c>
      <c r="R497" s="54" t="e">
        <f t="shared" si="28"/>
        <v>#VALUE!</v>
      </c>
      <c r="S497" s="54" t="e">
        <f t="shared" si="29"/>
        <v>#VALUE!</v>
      </c>
    </row>
    <row r="498" spans="1:19" hidden="1">
      <c r="A498" s="54" t="s">
        <v>321</v>
      </c>
      <c r="B498" s="55" t="s">
        <v>320</v>
      </c>
      <c r="C498" s="54" t="s">
        <v>391</v>
      </c>
      <c r="D498" s="55" t="s">
        <v>390</v>
      </c>
      <c r="E498" s="54" t="s">
        <v>299</v>
      </c>
      <c r="F498" s="54" t="s">
        <v>299</v>
      </c>
      <c r="G498" s="54" t="s">
        <v>299</v>
      </c>
      <c r="H498" s="54" t="s">
        <v>299</v>
      </c>
      <c r="I498" s="54" t="s">
        <v>299</v>
      </c>
      <c r="J498" s="54" t="s">
        <v>299</v>
      </c>
      <c r="K498" s="54" t="s">
        <v>299</v>
      </c>
      <c r="L498" s="54" t="s">
        <v>299</v>
      </c>
      <c r="M498" s="54" t="s">
        <v>299</v>
      </c>
      <c r="N498" s="54" t="s">
        <v>299</v>
      </c>
      <c r="O498" s="54" t="s">
        <v>299</v>
      </c>
      <c r="P498" s="54" t="s">
        <v>299</v>
      </c>
      <c r="Q498" s="54" t="e">
        <f t="shared" si="27"/>
        <v>#VALUE!</v>
      </c>
      <c r="R498" s="54" t="e">
        <f t="shared" si="28"/>
        <v>#VALUE!</v>
      </c>
      <c r="S498" s="54" t="e">
        <f t="shared" si="29"/>
        <v>#VALUE!</v>
      </c>
    </row>
    <row r="499" spans="1:19" hidden="1">
      <c r="A499" s="54" t="s">
        <v>321</v>
      </c>
      <c r="B499" s="55" t="s">
        <v>320</v>
      </c>
      <c r="C499" s="54" t="s">
        <v>389</v>
      </c>
      <c r="D499" s="55" t="s">
        <v>388</v>
      </c>
      <c r="E499" s="54" t="s">
        <v>299</v>
      </c>
      <c r="F499" s="54" t="s">
        <v>299</v>
      </c>
      <c r="G499" s="54" t="s">
        <v>299</v>
      </c>
      <c r="H499" s="54" t="s">
        <v>299</v>
      </c>
      <c r="I499" s="54" t="s">
        <v>299</v>
      </c>
      <c r="J499" s="54" t="s">
        <v>299</v>
      </c>
      <c r="K499" s="54" t="s">
        <v>299</v>
      </c>
      <c r="L499" s="54" t="s">
        <v>299</v>
      </c>
      <c r="M499" s="54" t="s">
        <v>299</v>
      </c>
      <c r="N499" s="54" t="s">
        <v>299</v>
      </c>
      <c r="O499" s="54" t="s">
        <v>299</v>
      </c>
      <c r="P499" s="54" t="s">
        <v>299</v>
      </c>
      <c r="Q499" s="54" t="e">
        <f t="shared" si="27"/>
        <v>#VALUE!</v>
      </c>
      <c r="R499" s="54" t="e">
        <f t="shared" si="28"/>
        <v>#VALUE!</v>
      </c>
      <c r="S499" s="54" t="e">
        <f t="shared" si="29"/>
        <v>#VALUE!</v>
      </c>
    </row>
    <row r="500" spans="1:19" hidden="1">
      <c r="A500" s="54" t="s">
        <v>321</v>
      </c>
      <c r="B500" s="55" t="s">
        <v>320</v>
      </c>
      <c r="C500" s="54" t="s">
        <v>387</v>
      </c>
      <c r="D500" s="55" t="s">
        <v>386</v>
      </c>
      <c r="E500" s="54" t="s">
        <v>299</v>
      </c>
      <c r="F500" s="54" t="s">
        <v>299</v>
      </c>
      <c r="G500" s="54" t="s">
        <v>299</v>
      </c>
      <c r="H500" s="54" t="s">
        <v>299</v>
      </c>
      <c r="I500" s="54" t="s">
        <v>299</v>
      </c>
      <c r="J500" s="54" t="s">
        <v>299</v>
      </c>
      <c r="K500" s="54" t="s">
        <v>299</v>
      </c>
      <c r="L500" s="54" t="s">
        <v>299</v>
      </c>
      <c r="M500" s="54" t="s">
        <v>299</v>
      </c>
      <c r="N500" s="54" t="s">
        <v>299</v>
      </c>
      <c r="O500" s="54" t="s">
        <v>299</v>
      </c>
      <c r="P500" s="54" t="s">
        <v>299</v>
      </c>
      <c r="Q500" s="54" t="e">
        <f t="shared" si="27"/>
        <v>#VALUE!</v>
      </c>
      <c r="R500" s="54" t="e">
        <f t="shared" si="28"/>
        <v>#VALUE!</v>
      </c>
      <c r="S500" s="54" t="e">
        <f t="shared" si="29"/>
        <v>#VALUE!</v>
      </c>
    </row>
    <row r="501" spans="1:19" hidden="1">
      <c r="A501" s="54" t="s">
        <v>321</v>
      </c>
      <c r="B501" s="55" t="s">
        <v>320</v>
      </c>
      <c r="C501" s="54" t="s">
        <v>385</v>
      </c>
      <c r="D501" s="55" t="s">
        <v>384</v>
      </c>
      <c r="E501" s="54" t="s">
        <v>299</v>
      </c>
      <c r="F501" s="54" t="s">
        <v>299</v>
      </c>
      <c r="G501" s="54" t="s">
        <v>299</v>
      </c>
      <c r="H501" s="54" t="s">
        <v>299</v>
      </c>
      <c r="I501" s="54" t="s">
        <v>299</v>
      </c>
      <c r="J501" s="54" t="s">
        <v>299</v>
      </c>
      <c r="K501" s="54" t="s">
        <v>299</v>
      </c>
      <c r="L501" s="54" t="s">
        <v>299</v>
      </c>
      <c r="M501" s="54" t="s">
        <v>299</v>
      </c>
      <c r="N501" s="54" t="s">
        <v>299</v>
      </c>
      <c r="O501" s="54" t="s">
        <v>299</v>
      </c>
      <c r="P501" s="54" t="s">
        <v>299</v>
      </c>
      <c r="Q501" s="54" t="e">
        <f t="shared" si="27"/>
        <v>#VALUE!</v>
      </c>
      <c r="R501" s="54" t="e">
        <f t="shared" si="28"/>
        <v>#VALUE!</v>
      </c>
      <c r="S501" s="54" t="e">
        <f t="shared" si="29"/>
        <v>#VALUE!</v>
      </c>
    </row>
    <row r="502" spans="1:19" hidden="1">
      <c r="A502" s="54" t="s">
        <v>321</v>
      </c>
      <c r="B502" s="55" t="s">
        <v>320</v>
      </c>
      <c r="C502" s="54" t="s">
        <v>383</v>
      </c>
      <c r="D502" s="55" t="s">
        <v>382</v>
      </c>
      <c r="E502" s="54" t="s">
        <v>299</v>
      </c>
      <c r="F502" s="54" t="s">
        <v>299</v>
      </c>
      <c r="G502" s="54" t="s">
        <v>299</v>
      </c>
      <c r="H502" s="54" t="s">
        <v>299</v>
      </c>
      <c r="I502" s="54" t="s">
        <v>299</v>
      </c>
      <c r="J502" s="54" t="s">
        <v>299</v>
      </c>
      <c r="K502" s="54" t="s">
        <v>299</v>
      </c>
      <c r="L502" s="54" t="s">
        <v>299</v>
      </c>
      <c r="M502" s="54" t="s">
        <v>299</v>
      </c>
      <c r="N502" s="54" t="s">
        <v>299</v>
      </c>
      <c r="O502" s="54" t="s">
        <v>299</v>
      </c>
      <c r="P502" s="54" t="s">
        <v>299</v>
      </c>
      <c r="Q502" s="54" t="e">
        <f t="shared" si="27"/>
        <v>#VALUE!</v>
      </c>
      <c r="R502" s="54" t="e">
        <f t="shared" si="28"/>
        <v>#VALUE!</v>
      </c>
      <c r="S502" s="54" t="e">
        <f t="shared" si="29"/>
        <v>#VALUE!</v>
      </c>
    </row>
    <row r="503" spans="1:19" hidden="1">
      <c r="A503" s="54" t="s">
        <v>321</v>
      </c>
      <c r="B503" s="55" t="s">
        <v>320</v>
      </c>
      <c r="C503" s="54" t="s">
        <v>381</v>
      </c>
      <c r="D503" s="55" t="s">
        <v>380</v>
      </c>
      <c r="E503" s="54" t="s">
        <v>299</v>
      </c>
      <c r="F503" s="54" t="s">
        <v>299</v>
      </c>
      <c r="G503" s="54" t="s">
        <v>299</v>
      </c>
      <c r="H503" s="54" t="s">
        <v>299</v>
      </c>
      <c r="I503" s="54" t="s">
        <v>299</v>
      </c>
      <c r="J503" s="54" t="s">
        <v>299</v>
      </c>
      <c r="K503" s="54" t="s">
        <v>299</v>
      </c>
      <c r="L503" s="54" t="s">
        <v>299</v>
      </c>
      <c r="M503" s="54" t="s">
        <v>299</v>
      </c>
      <c r="N503" s="54" t="s">
        <v>299</v>
      </c>
      <c r="O503" s="54" t="s">
        <v>299</v>
      </c>
      <c r="P503" s="54" t="s">
        <v>299</v>
      </c>
      <c r="Q503" s="54" t="e">
        <f t="shared" si="27"/>
        <v>#VALUE!</v>
      </c>
      <c r="R503" s="54" t="e">
        <f t="shared" si="28"/>
        <v>#VALUE!</v>
      </c>
      <c r="S503" s="54" t="e">
        <f t="shared" si="29"/>
        <v>#VALUE!</v>
      </c>
    </row>
    <row r="504" spans="1:19" hidden="1">
      <c r="A504" s="54" t="s">
        <v>321</v>
      </c>
      <c r="B504" s="55" t="s">
        <v>320</v>
      </c>
      <c r="C504" s="54" t="s">
        <v>379</v>
      </c>
      <c r="D504" s="55" t="s">
        <v>378</v>
      </c>
      <c r="E504" s="54" t="s">
        <v>299</v>
      </c>
      <c r="F504" s="54" t="s">
        <v>299</v>
      </c>
      <c r="G504" s="54" t="s">
        <v>299</v>
      </c>
      <c r="H504" s="54" t="s">
        <v>299</v>
      </c>
      <c r="I504" s="54" t="s">
        <v>299</v>
      </c>
      <c r="J504" s="54" t="s">
        <v>299</v>
      </c>
      <c r="K504" s="54" t="s">
        <v>299</v>
      </c>
      <c r="L504" s="54" t="s">
        <v>299</v>
      </c>
      <c r="M504" s="54" t="s">
        <v>299</v>
      </c>
      <c r="N504" s="54" t="s">
        <v>299</v>
      </c>
      <c r="O504" s="54" t="s">
        <v>299</v>
      </c>
      <c r="P504" s="54" t="s">
        <v>299</v>
      </c>
      <c r="Q504" s="54" t="e">
        <f t="shared" si="27"/>
        <v>#VALUE!</v>
      </c>
      <c r="R504" s="54" t="e">
        <f t="shared" si="28"/>
        <v>#VALUE!</v>
      </c>
      <c r="S504" s="54" t="e">
        <f t="shared" si="29"/>
        <v>#VALUE!</v>
      </c>
    </row>
    <row r="505" spans="1:19" hidden="1">
      <c r="A505" s="54" t="s">
        <v>321</v>
      </c>
      <c r="B505" s="55" t="s">
        <v>320</v>
      </c>
      <c r="C505" s="54" t="s">
        <v>377</v>
      </c>
      <c r="D505" s="55" t="s">
        <v>376</v>
      </c>
      <c r="E505" s="54" t="s">
        <v>299</v>
      </c>
      <c r="F505" s="54" t="s">
        <v>299</v>
      </c>
      <c r="G505" s="54" t="s">
        <v>299</v>
      </c>
      <c r="H505" s="54" t="s">
        <v>299</v>
      </c>
      <c r="I505" s="54" t="s">
        <v>299</v>
      </c>
      <c r="J505" s="54" t="s">
        <v>299</v>
      </c>
      <c r="K505" s="54" t="s">
        <v>299</v>
      </c>
      <c r="L505" s="54" t="s">
        <v>299</v>
      </c>
      <c r="M505" s="54" t="s">
        <v>299</v>
      </c>
      <c r="N505" s="54" t="s">
        <v>299</v>
      </c>
      <c r="O505" s="54" t="s">
        <v>299</v>
      </c>
      <c r="P505" s="54" t="s">
        <v>299</v>
      </c>
      <c r="Q505" s="54" t="e">
        <f t="shared" si="27"/>
        <v>#VALUE!</v>
      </c>
      <c r="R505" s="54" t="e">
        <f t="shared" si="28"/>
        <v>#VALUE!</v>
      </c>
      <c r="S505" s="54" t="e">
        <f t="shared" si="29"/>
        <v>#VALUE!</v>
      </c>
    </row>
    <row r="506" spans="1:19" hidden="1">
      <c r="A506" s="54" t="s">
        <v>321</v>
      </c>
      <c r="B506" s="55" t="s">
        <v>320</v>
      </c>
      <c r="C506" s="54" t="s">
        <v>375</v>
      </c>
      <c r="D506" s="55" t="s">
        <v>374</v>
      </c>
      <c r="E506" s="54" t="s">
        <v>299</v>
      </c>
      <c r="F506" s="54" t="s">
        <v>299</v>
      </c>
      <c r="G506" s="54" t="s">
        <v>299</v>
      </c>
      <c r="H506" s="54" t="s">
        <v>299</v>
      </c>
      <c r="I506" s="54" t="s">
        <v>299</v>
      </c>
      <c r="J506" s="54" t="s">
        <v>299</v>
      </c>
      <c r="K506" s="54" t="s">
        <v>299</v>
      </c>
      <c r="L506" s="54" t="s">
        <v>299</v>
      </c>
      <c r="M506" s="54" t="s">
        <v>299</v>
      </c>
      <c r="N506" s="54" t="s">
        <v>299</v>
      </c>
      <c r="O506" s="54" t="s">
        <v>299</v>
      </c>
      <c r="P506" s="54" t="s">
        <v>299</v>
      </c>
      <c r="Q506" s="54" t="e">
        <f t="shared" si="27"/>
        <v>#VALUE!</v>
      </c>
      <c r="R506" s="54" t="e">
        <f t="shared" si="28"/>
        <v>#VALUE!</v>
      </c>
      <c r="S506" s="54" t="e">
        <f t="shared" si="29"/>
        <v>#VALUE!</v>
      </c>
    </row>
    <row r="507" spans="1:19" hidden="1">
      <c r="A507" s="54" t="s">
        <v>321</v>
      </c>
      <c r="B507" s="55" t="s">
        <v>320</v>
      </c>
      <c r="C507" s="54" t="s">
        <v>373</v>
      </c>
      <c r="D507" s="55" t="s">
        <v>372</v>
      </c>
      <c r="E507" s="54" t="s">
        <v>299</v>
      </c>
      <c r="F507" s="54" t="s">
        <v>299</v>
      </c>
      <c r="G507" s="54" t="s">
        <v>299</v>
      </c>
      <c r="H507" s="54" t="s">
        <v>299</v>
      </c>
      <c r="I507" s="54" t="s">
        <v>299</v>
      </c>
      <c r="J507" s="54" t="s">
        <v>299</v>
      </c>
      <c r="K507" s="54" t="s">
        <v>299</v>
      </c>
      <c r="L507" s="54" t="s">
        <v>299</v>
      </c>
      <c r="M507" s="54" t="s">
        <v>299</v>
      </c>
      <c r="N507" s="54" t="s">
        <v>299</v>
      </c>
      <c r="O507" s="54" t="s">
        <v>299</v>
      </c>
      <c r="P507" s="54" t="s">
        <v>299</v>
      </c>
      <c r="Q507" s="54" t="e">
        <f t="shared" si="27"/>
        <v>#VALUE!</v>
      </c>
      <c r="R507" s="54" t="e">
        <f t="shared" si="28"/>
        <v>#VALUE!</v>
      </c>
      <c r="S507" s="54" t="e">
        <f t="shared" si="29"/>
        <v>#VALUE!</v>
      </c>
    </row>
    <row r="508" spans="1:19" hidden="1">
      <c r="A508" s="54" t="s">
        <v>321</v>
      </c>
      <c r="B508" s="55" t="s">
        <v>320</v>
      </c>
      <c r="C508" s="54" t="s">
        <v>371</v>
      </c>
      <c r="D508" s="55" t="s">
        <v>370</v>
      </c>
      <c r="E508" s="54" t="s">
        <v>299</v>
      </c>
      <c r="F508" s="54" t="s">
        <v>299</v>
      </c>
      <c r="G508" s="54" t="s">
        <v>299</v>
      </c>
      <c r="H508" s="54" t="s">
        <v>299</v>
      </c>
      <c r="I508" s="54" t="s">
        <v>299</v>
      </c>
      <c r="J508" s="54" t="s">
        <v>299</v>
      </c>
      <c r="K508" s="54" t="s">
        <v>299</v>
      </c>
      <c r="L508" s="54" t="s">
        <v>299</v>
      </c>
      <c r="M508" s="54" t="s">
        <v>299</v>
      </c>
      <c r="N508" s="54" t="s">
        <v>299</v>
      </c>
      <c r="O508" s="54" t="s">
        <v>299</v>
      </c>
      <c r="P508" s="54" t="s">
        <v>299</v>
      </c>
      <c r="Q508" s="54" t="e">
        <f t="shared" si="27"/>
        <v>#VALUE!</v>
      </c>
      <c r="R508" s="54" t="e">
        <f t="shared" si="28"/>
        <v>#VALUE!</v>
      </c>
      <c r="S508" s="54" t="e">
        <f t="shared" si="29"/>
        <v>#VALUE!</v>
      </c>
    </row>
    <row r="509" spans="1:19" hidden="1">
      <c r="A509" s="54" t="s">
        <v>321</v>
      </c>
      <c r="B509" s="55" t="s">
        <v>320</v>
      </c>
      <c r="C509" s="54" t="s">
        <v>369</v>
      </c>
      <c r="D509" s="55" t="s">
        <v>368</v>
      </c>
      <c r="E509" s="54" t="s">
        <v>299</v>
      </c>
      <c r="F509" s="54" t="s">
        <v>299</v>
      </c>
      <c r="G509" s="54" t="s">
        <v>299</v>
      </c>
      <c r="H509" s="54" t="s">
        <v>299</v>
      </c>
      <c r="I509" s="54" t="s">
        <v>299</v>
      </c>
      <c r="J509" s="54" t="s">
        <v>299</v>
      </c>
      <c r="K509" s="54" t="s">
        <v>299</v>
      </c>
      <c r="L509" s="54" t="s">
        <v>299</v>
      </c>
      <c r="M509" s="54" t="s">
        <v>299</v>
      </c>
      <c r="N509" s="54" t="s">
        <v>299</v>
      </c>
      <c r="O509" s="54" t="s">
        <v>299</v>
      </c>
      <c r="P509" s="54" t="s">
        <v>299</v>
      </c>
      <c r="Q509" s="54" t="e">
        <f t="shared" si="27"/>
        <v>#VALUE!</v>
      </c>
      <c r="R509" s="54" t="e">
        <f t="shared" si="28"/>
        <v>#VALUE!</v>
      </c>
      <c r="S509" s="54" t="e">
        <f t="shared" si="29"/>
        <v>#VALUE!</v>
      </c>
    </row>
    <row r="510" spans="1:19" hidden="1">
      <c r="A510" s="54" t="s">
        <v>321</v>
      </c>
      <c r="B510" s="55" t="s">
        <v>320</v>
      </c>
      <c r="C510" s="54" t="s">
        <v>367</v>
      </c>
      <c r="D510" s="55" t="s">
        <v>366</v>
      </c>
      <c r="E510" s="54" t="s">
        <v>299</v>
      </c>
      <c r="F510" s="54" t="s">
        <v>299</v>
      </c>
      <c r="G510" s="54" t="s">
        <v>299</v>
      </c>
      <c r="H510" s="54" t="s">
        <v>299</v>
      </c>
      <c r="I510" s="54" t="s">
        <v>299</v>
      </c>
      <c r="J510" s="54" t="s">
        <v>299</v>
      </c>
      <c r="K510" s="54" t="s">
        <v>299</v>
      </c>
      <c r="L510" s="54" t="s">
        <v>299</v>
      </c>
      <c r="M510" s="54" t="s">
        <v>299</v>
      </c>
      <c r="N510" s="54" t="s">
        <v>299</v>
      </c>
      <c r="O510" s="54" t="s">
        <v>299</v>
      </c>
      <c r="P510" s="54" t="s">
        <v>299</v>
      </c>
      <c r="Q510" s="54" t="e">
        <f t="shared" si="27"/>
        <v>#VALUE!</v>
      </c>
      <c r="R510" s="54" t="e">
        <f t="shared" si="28"/>
        <v>#VALUE!</v>
      </c>
      <c r="S510" s="54" t="e">
        <f t="shared" si="29"/>
        <v>#VALUE!</v>
      </c>
    </row>
    <row r="511" spans="1:19" hidden="1">
      <c r="A511" s="54" t="s">
        <v>321</v>
      </c>
      <c r="B511" s="55" t="s">
        <v>320</v>
      </c>
      <c r="C511" s="54" t="s">
        <v>365</v>
      </c>
      <c r="D511" s="55" t="s">
        <v>364</v>
      </c>
      <c r="E511" s="54" t="s">
        <v>299</v>
      </c>
      <c r="F511" s="54" t="s">
        <v>299</v>
      </c>
      <c r="G511" s="54" t="s">
        <v>299</v>
      </c>
      <c r="H511" s="54" t="s">
        <v>299</v>
      </c>
      <c r="I511" s="54" t="s">
        <v>299</v>
      </c>
      <c r="J511" s="54" t="s">
        <v>299</v>
      </c>
      <c r="K511" s="54" t="s">
        <v>299</v>
      </c>
      <c r="L511" s="54" t="s">
        <v>299</v>
      </c>
      <c r="M511" s="54" t="s">
        <v>299</v>
      </c>
      <c r="N511" s="54" t="s">
        <v>299</v>
      </c>
      <c r="O511" s="54" t="s">
        <v>299</v>
      </c>
      <c r="P511" s="54" t="s">
        <v>299</v>
      </c>
      <c r="Q511" s="54" t="e">
        <f t="shared" si="27"/>
        <v>#VALUE!</v>
      </c>
      <c r="R511" s="54" t="e">
        <f t="shared" si="28"/>
        <v>#VALUE!</v>
      </c>
      <c r="S511" s="54" t="e">
        <f t="shared" si="29"/>
        <v>#VALUE!</v>
      </c>
    </row>
    <row r="512" spans="1:19" hidden="1">
      <c r="A512" s="54" t="s">
        <v>321</v>
      </c>
      <c r="B512" s="55" t="s">
        <v>320</v>
      </c>
      <c r="C512" s="54" t="s">
        <v>363</v>
      </c>
      <c r="D512" s="55" t="s">
        <v>362</v>
      </c>
      <c r="E512" s="54" t="s">
        <v>299</v>
      </c>
      <c r="F512" s="54" t="s">
        <v>299</v>
      </c>
      <c r="G512" s="54" t="s">
        <v>299</v>
      </c>
      <c r="H512" s="54" t="s">
        <v>299</v>
      </c>
      <c r="I512" s="54" t="s">
        <v>299</v>
      </c>
      <c r="J512" s="54" t="s">
        <v>299</v>
      </c>
      <c r="K512" s="54" t="s">
        <v>299</v>
      </c>
      <c r="L512" s="54" t="s">
        <v>299</v>
      </c>
      <c r="M512" s="54" t="s">
        <v>299</v>
      </c>
      <c r="N512" s="54" t="s">
        <v>299</v>
      </c>
      <c r="O512" s="54" t="s">
        <v>299</v>
      </c>
      <c r="P512" s="54" t="s">
        <v>299</v>
      </c>
      <c r="Q512" s="54" t="e">
        <f t="shared" si="27"/>
        <v>#VALUE!</v>
      </c>
      <c r="R512" s="54" t="e">
        <f t="shared" si="28"/>
        <v>#VALUE!</v>
      </c>
      <c r="S512" s="54" t="e">
        <f t="shared" si="29"/>
        <v>#VALUE!</v>
      </c>
    </row>
    <row r="513" spans="1:19" hidden="1">
      <c r="A513" s="54" t="s">
        <v>321</v>
      </c>
      <c r="B513" s="55" t="s">
        <v>320</v>
      </c>
      <c r="C513" s="54" t="s">
        <v>361</v>
      </c>
      <c r="D513" s="55" t="s">
        <v>360</v>
      </c>
      <c r="E513" s="54" t="s">
        <v>299</v>
      </c>
      <c r="F513" s="54" t="s">
        <v>299</v>
      </c>
      <c r="G513" s="54" t="s">
        <v>299</v>
      </c>
      <c r="H513" s="54" t="s">
        <v>299</v>
      </c>
      <c r="I513" s="54" t="s">
        <v>299</v>
      </c>
      <c r="J513" s="54" t="s">
        <v>299</v>
      </c>
      <c r="K513" s="54" t="s">
        <v>299</v>
      </c>
      <c r="L513" s="54" t="s">
        <v>299</v>
      </c>
      <c r="M513" s="54" t="s">
        <v>299</v>
      </c>
      <c r="N513" s="54" t="s">
        <v>299</v>
      </c>
      <c r="O513" s="54" t="s">
        <v>299</v>
      </c>
      <c r="P513" s="54" t="s">
        <v>299</v>
      </c>
      <c r="Q513" s="54" t="e">
        <f t="shared" si="27"/>
        <v>#VALUE!</v>
      </c>
      <c r="R513" s="54" t="e">
        <f t="shared" si="28"/>
        <v>#VALUE!</v>
      </c>
      <c r="S513" s="54" t="e">
        <f t="shared" si="29"/>
        <v>#VALUE!</v>
      </c>
    </row>
    <row r="514" spans="1:19" hidden="1">
      <c r="A514" s="54" t="s">
        <v>321</v>
      </c>
      <c r="B514" s="55" t="s">
        <v>320</v>
      </c>
      <c r="C514" s="54" t="s">
        <v>359</v>
      </c>
      <c r="D514" s="55" t="s">
        <v>358</v>
      </c>
      <c r="E514" s="54" t="s">
        <v>299</v>
      </c>
      <c r="F514" s="54" t="s">
        <v>299</v>
      </c>
      <c r="G514" s="54" t="s">
        <v>299</v>
      </c>
      <c r="H514" s="54" t="s">
        <v>299</v>
      </c>
      <c r="I514" s="54" t="s">
        <v>299</v>
      </c>
      <c r="J514" s="54" t="s">
        <v>299</v>
      </c>
      <c r="K514" s="54" t="s">
        <v>299</v>
      </c>
      <c r="L514" s="54" t="s">
        <v>299</v>
      </c>
      <c r="M514" s="54" t="s">
        <v>299</v>
      </c>
      <c r="N514" s="54" t="s">
        <v>299</v>
      </c>
      <c r="O514" s="54" t="s">
        <v>299</v>
      </c>
      <c r="P514" s="54" t="s">
        <v>299</v>
      </c>
      <c r="Q514" s="54" t="e">
        <f t="shared" si="27"/>
        <v>#VALUE!</v>
      </c>
      <c r="R514" s="54" t="e">
        <f t="shared" si="28"/>
        <v>#VALUE!</v>
      </c>
      <c r="S514" s="54" t="e">
        <f t="shared" si="29"/>
        <v>#VALUE!</v>
      </c>
    </row>
    <row r="515" spans="1:19" hidden="1">
      <c r="A515" s="54" t="s">
        <v>321</v>
      </c>
      <c r="B515" s="55" t="s">
        <v>320</v>
      </c>
      <c r="C515" s="54" t="s">
        <v>357</v>
      </c>
      <c r="D515" s="55" t="s">
        <v>356</v>
      </c>
      <c r="E515" s="54" t="s">
        <v>299</v>
      </c>
      <c r="F515" s="54" t="s">
        <v>299</v>
      </c>
      <c r="G515" s="54" t="s">
        <v>299</v>
      </c>
      <c r="H515" s="54" t="s">
        <v>299</v>
      </c>
      <c r="I515" s="54" t="s">
        <v>299</v>
      </c>
      <c r="J515" s="54" t="s">
        <v>299</v>
      </c>
      <c r="K515" s="54" t="s">
        <v>299</v>
      </c>
      <c r="L515" s="54" t="s">
        <v>299</v>
      </c>
      <c r="M515" s="54" t="s">
        <v>299</v>
      </c>
      <c r="N515" s="54" t="s">
        <v>299</v>
      </c>
      <c r="O515" s="54" t="s">
        <v>299</v>
      </c>
      <c r="P515" s="54" t="s">
        <v>299</v>
      </c>
      <c r="Q515" s="54" t="e">
        <f t="shared" si="27"/>
        <v>#VALUE!</v>
      </c>
      <c r="R515" s="54" t="e">
        <f t="shared" si="28"/>
        <v>#VALUE!</v>
      </c>
      <c r="S515" s="54" t="e">
        <f t="shared" si="29"/>
        <v>#VALUE!</v>
      </c>
    </row>
    <row r="516" spans="1:19" hidden="1">
      <c r="A516" s="54" t="s">
        <v>321</v>
      </c>
      <c r="B516" s="55" t="s">
        <v>320</v>
      </c>
      <c r="C516" s="54" t="s">
        <v>355</v>
      </c>
      <c r="D516" s="55" t="s">
        <v>354</v>
      </c>
      <c r="E516" s="54" t="s">
        <v>299</v>
      </c>
      <c r="F516" s="54" t="s">
        <v>299</v>
      </c>
      <c r="G516" s="54" t="s">
        <v>299</v>
      </c>
      <c r="H516" s="54" t="s">
        <v>299</v>
      </c>
      <c r="I516" s="54" t="s">
        <v>299</v>
      </c>
      <c r="J516" s="54" t="s">
        <v>299</v>
      </c>
      <c r="K516" s="54" t="s">
        <v>299</v>
      </c>
      <c r="L516" s="54" t="s">
        <v>299</v>
      </c>
      <c r="M516" s="54" t="s">
        <v>299</v>
      </c>
      <c r="N516" s="54" t="s">
        <v>299</v>
      </c>
      <c r="O516" s="54" t="s">
        <v>299</v>
      </c>
      <c r="P516" s="54" t="s">
        <v>299</v>
      </c>
      <c r="Q516" s="54" t="e">
        <f t="shared" si="27"/>
        <v>#VALUE!</v>
      </c>
      <c r="R516" s="54" t="e">
        <f t="shared" si="28"/>
        <v>#VALUE!</v>
      </c>
      <c r="S516" s="54" t="e">
        <f t="shared" si="29"/>
        <v>#VALUE!</v>
      </c>
    </row>
    <row r="517" spans="1:19" hidden="1">
      <c r="A517" s="54" t="s">
        <v>321</v>
      </c>
      <c r="B517" s="55" t="s">
        <v>320</v>
      </c>
      <c r="C517" s="54" t="s">
        <v>353</v>
      </c>
      <c r="D517" s="55" t="s">
        <v>352</v>
      </c>
      <c r="E517" s="54" t="s">
        <v>299</v>
      </c>
      <c r="F517" s="54" t="s">
        <v>299</v>
      </c>
      <c r="G517" s="54" t="s">
        <v>299</v>
      </c>
      <c r="H517" s="54" t="s">
        <v>299</v>
      </c>
      <c r="I517" s="54" t="s">
        <v>299</v>
      </c>
      <c r="J517" s="54" t="s">
        <v>299</v>
      </c>
      <c r="K517" s="54" t="s">
        <v>299</v>
      </c>
      <c r="L517" s="54" t="s">
        <v>299</v>
      </c>
      <c r="M517" s="54" t="s">
        <v>299</v>
      </c>
      <c r="N517" s="54" t="s">
        <v>299</v>
      </c>
      <c r="O517" s="54" t="s">
        <v>299</v>
      </c>
      <c r="P517" s="54" t="s">
        <v>299</v>
      </c>
      <c r="Q517" s="54" t="e">
        <f t="shared" si="27"/>
        <v>#VALUE!</v>
      </c>
      <c r="R517" s="54" t="e">
        <f t="shared" si="28"/>
        <v>#VALUE!</v>
      </c>
      <c r="S517" s="54" t="e">
        <f t="shared" si="29"/>
        <v>#VALUE!</v>
      </c>
    </row>
    <row r="518" spans="1:19" hidden="1">
      <c r="A518" s="54" t="s">
        <v>321</v>
      </c>
      <c r="B518" s="55" t="s">
        <v>320</v>
      </c>
      <c r="C518" s="54" t="s">
        <v>351</v>
      </c>
      <c r="D518" s="55" t="s">
        <v>350</v>
      </c>
      <c r="E518" s="54" t="s">
        <v>299</v>
      </c>
      <c r="F518" s="54" t="s">
        <v>299</v>
      </c>
      <c r="G518" s="54" t="s">
        <v>299</v>
      </c>
      <c r="H518" s="54" t="s">
        <v>299</v>
      </c>
      <c r="I518" s="54" t="s">
        <v>299</v>
      </c>
      <c r="J518" s="54" t="s">
        <v>299</v>
      </c>
      <c r="K518" s="54" t="s">
        <v>299</v>
      </c>
      <c r="L518" s="54" t="s">
        <v>299</v>
      </c>
      <c r="M518" s="54" t="s">
        <v>299</v>
      </c>
      <c r="N518" s="54" t="s">
        <v>299</v>
      </c>
      <c r="O518" s="54" t="s">
        <v>299</v>
      </c>
      <c r="P518" s="54" t="s">
        <v>299</v>
      </c>
      <c r="Q518" s="54" t="e">
        <f t="shared" si="27"/>
        <v>#VALUE!</v>
      </c>
      <c r="R518" s="54" t="e">
        <f t="shared" si="28"/>
        <v>#VALUE!</v>
      </c>
      <c r="S518" s="54" t="e">
        <f t="shared" si="29"/>
        <v>#VALUE!</v>
      </c>
    </row>
    <row r="519" spans="1:19" hidden="1">
      <c r="A519" s="54" t="s">
        <v>321</v>
      </c>
      <c r="B519" s="55" t="s">
        <v>320</v>
      </c>
      <c r="C519" s="54" t="s">
        <v>349</v>
      </c>
      <c r="D519" s="55" t="s">
        <v>348</v>
      </c>
      <c r="E519" s="54" t="s">
        <v>299</v>
      </c>
      <c r="F519" s="54" t="s">
        <v>299</v>
      </c>
      <c r="G519" s="54" t="s">
        <v>299</v>
      </c>
      <c r="H519" s="54" t="s">
        <v>299</v>
      </c>
      <c r="I519" s="54" t="s">
        <v>299</v>
      </c>
      <c r="J519" s="54" t="s">
        <v>299</v>
      </c>
      <c r="K519" s="54" t="s">
        <v>299</v>
      </c>
      <c r="L519" s="54" t="s">
        <v>299</v>
      </c>
      <c r="M519" s="54" t="s">
        <v>299</v>
      </c>
      <c r="N519" s="54" t="s">
        <v>299</v>
      </c>
      <c r="O519" s="54" t="s">
        <v>299</v>
      </c>
      <c r="P519" s="54" t="s">
        <v>299</v>
      </c>
      <c r="Q519" s="54" t="e">
        <f t="shared" si="27"/>
        <v>#VALUE!</v>
      </c>
      <c r="R519" s="54" t="e">
        <f t="shared" si="28"/>
        <v>#VALUE!</v>
      </c>
      <c r="S519" s="54" t="e">
        <f t="shared" si="29"/>
        <v>#VALUE!</v>
      </c>
    </row>
    <row r="520" spans="1:19" hidden="1">
      <c r="A520" s="54" t="s">
        <v>321</v>
      </c>
      <c r="B520" s="55" t="s">
        <v>320</v>
      </c>
      <c r="C520" s="54" t="s">
        <v>347</v>
      </c>
      <c r="D520" s="55" t="s">
        <v>346</v>
      </c>
      <c r="E520" s="54" t="s">
        <v>299</v>
      </c>
      <c r="F520" s="54" t="s">
        <v>299</v>
      </c>
      <c r="G520" s="54" t="s">
        <v>299</v>
      </c>
      <c r="H520" s="54" t="s">
        <v>299</v>
      </c>
      <c r="I520" s="54" t="s">
        <v>299</v>
      </c>
      <c r="J520" s="54" t="s">
        <v>299</v>
      </c>
      <c r="K520" s="54" t="s">
        <v>299</v>
      </c>
      <c r="L520" s="54" t="s">
        <v>299</v>
      </c>
      <c r="M520" s="54" t="s">
        <v>299</v>
      </c>
      <c r="N520" s="54" t="s">
        <v>299</v>
      </c>
      <c r="O520" s="54" t="s">
        <v>299</v>
      </c>
      <c r="P520" s="54" t="s">
        <v>299</v>
      </c>
      <c r="Q520" s="54" t="e">
        <f t="shared" si="27"/>
        <v>#VALUE!</v>
      </c>
      <c r="R520" s="54" t="e">
        <f t="shared" si="28"/>
        <v>#VALUE!</v>
      </c>
      <c r="S520" s="54" t="e">
        <f t="shared" si="29"/>
        <v>#VALUE!</v>
      </c>
    </row>
    <row r="521" spans="1:19" hidden="1">
      <c r="A521" s="54" t="s">
        <v>321</v>
      </c>
      <c r="B521" s="55" t="s">
        <v>320</v>
      </c>
      <c r="C521" s="54" t="s">
        <v>345</v>
      </c>
      <c r="D521" s="55" t="s">
        <v>344</v>
      </c>
      <c r="E521" s="54" t="s">
        <v>299</v>
      </c>
      <c r="F521" s="54" t="s">
        <v>299</v>
      </c>
      <c r="G521" s="54" t="s">
        <v>299</v>
      </c>
      <c r="H521" s="54" t="s">
        <v>299</v>
      </c>
      <c r="I521" s="54" t="s">
        <v>299</v>
      </c>
      <c r="J521" s="54" t="s">
        <v>299</v>
      </c>
      <c r="K521" s="54" t="s">
        <v>299</v>
      </c>
      <c r="L521" s="54" t="s">
        <v>299</v>
      </c>
      <c r="M521" s="54" t="s">
        <v>299</v>
      </c>
      <c r="N521" s="54" t="s">
        <v>299</v>
      </c>
      <c r="O521" s="54" t="s">
        <v>299</v>
      </c>
      <c r="P521" s="54" t="s">
        <v>299</v>
      </c>
      <c r="Q521" s="54" t="e">
        <f t="shared" si="27"/>
        <v>#VALUE!</v>
      </c>
      <c r="R521" s="54" t="e">
        <f t="shared" si="28"/>
        <v>#VALUE!</v>
      </c>
      <c r="S521" s="54" t="e">
        <f t="shared" si="29"/>
        <v>#VALUE!</v>
      </c>
    </row>
    <row r="522" spans="1:19" hidden="1">
      <c r="A522" s="54" t="s">
        <v>321</v>
      </c>
      <c r="B522" s="55" t="s">
        <v>320</v>
      </c>
      <c r="C522" s="54" t="s">
        <v>343</v>
      </c>
      <c r="D522" s="55" t="s">
        <v>342</v>
      </c>
      <c r="E522" s="54" t="s">
        <v>299</v>
      </c>
      <c r="F522" s="54" t="s">
        <v>299</v>
      </c>
      <c r="G522" s="54" t="s">
        <v>299</v>
      </c>
      <c r="H522" s="54" t="s">
        <v>299</v>
      </c>
      <c r="I522" s="54" t="s">
        <v>299</v>
      </c>
      <c r="J522" s="54" t="s">
        <v>299</v>
      </c>
      <c r="K522" s="54" t="s">
        <v>299</v>
      </c>
      <c r="L522" s="54" t="s">
        <v>299</v>
      </c>
      <c r="M522" s="54" t="s">
        <v>299</v>
      </c>
      <c r="N522" s="54" t="s">
        <v>299</v>
      </c>
      <c r="O522" s="54" t="s">
        <v>299</v>
      </c>
      <c r="P522" s="54" t="s">
        <v>299</v>
      </c>
      <c r="Q522" s="54" t="e">
        <f t="shared" si="27"/>
        <v>#VALUE!</v>
      </c>
      <c r="R522" s="54" t="e">
        <f t="shared" si="28"/>
        <v>#VALUE!</v>
      </c>
      <c r="S522" s="54" t="e">
        <f t="shared" si="29"/>
        <v>#VALUE!</v>
      </c>
    </row>
    <row r="523" spans="1:19" hidden="1">
      <c r="A523" s="54" t="s">
        <v>321</v>
      </c>
      <c r="B523" s="55" t="s">
        <v>320</v>
      </c>
      <c r="C523" s="54" t="s">
        <v>341</v>
      </c>
      <c r="D523" s="55" t="s">
        <v>340</v>
      </c>
      <c r="E523" s="54" t="s">
        <v>299</v>
      </c>
      <c r="F523" s="54" t="s">
        <v>299</v>
      </c>
      <c r="G523" s="54" t="s">
        <v>299</v>
      </c>
      <c r="H523" s="54" t="s">
        <v>299</v>
      </c>
      <c r="I523" s="54" t="s">
        <v>299</v>
      </c>
      <c r="J523" s="54" t="s">
        <v>299</v>
      </c>
      <c r="K523" s="54" t="s">
        <v>299</v>
      </c>
      <c r="L523" s="54" t="s">
        <v>299</v>
      </c>
      <c r="M523" s="54" t="s">
        <v>299</v>
      </c>
      <c r="N523" s="54" t="s">
        <v>299</v>
      </c>
      <c r="O523" s="54" t="s">
        <v>299</v>
      </c>
      <c r="P523" s="54" t="s">
        <v>299</v>
      </c>
      <c r="Q523" s="54" t="e">
        <f t="shared" si="27"/>
        <v>#VALUE!</v>
      </c>
      <c r="R523" s="54" t="e">
        <f t="shared" si="28"/>
        <v>#VALUE!</v>
      </c>
      <c r="S523" s="54" t="e">
        <f t="shared" si="29"/>
        <v>#VALUE!</v>
      </c>
    </row>
    <row r="524" spans="1:19" hidden="1">
      <c r="A524" s="54" t="s">
        <v>321</v>
      </c>
      <c r="B524" s="55" t="s">
        <v>320</v>
      </c>
      <c r="C524" s="54" t="s">
        <v>339</v>
      </c>
      <c r="D524" s="55" t="s">
        <v>338</v>
      </c>
      <c r="E524" s="54" t="s">
        <v>299</v>
      </c>
      <c r="F524" s="54" t="s">
        <v>299</v>
      </c>
      <c r="G524" s="54" t="s">
        <v>299</v>
      </c>
      <c r="H524" s="54" t="s">
        <v>299</v>
      </c>
      <c r="I524" s="54" t="s">
        <v>299</v>
      </c>
      <c r="J524" s="54" t="s">
        <v>299</v>
      </c>
      <c r="K524" s="54" t="s">
        <v>299</v>
      </c>
      <c r="L524" s="54" t="s">
        <v>299</v>
      </c>
      <c r="M524" s="54" t="s">
        <v>299</v>
      </c>
      <c r="N524" s="54" t="s">
        <v>299</v>
      </c>
      <c r="O524" s="54" t="s">
        <v>299</v>
      </c>
      <c r="P524" s="54" t="s">
        <v>299</v>
      </c>
      <c r="Q524" s="54" t="e">
        <f t="shared" si="27"/>
        <v>#VALUE!</v>
      </c>
      <c r="R524" s="54" t="e">
        <f t="shared" si="28"/>
        <v>#VALUE!</v>
      </c>
      <c r="S524" s="54" t="e">
        <f t="shared" si="29"/>
        <v>#VALUE!</v>
      </c>
    </row>
    <row r="525" spans="1:19" hidden="1">
      <c r="A525" s="54" t="s">
        <v>321</v>
      </c>
      <c r="B525" s="55" t="s">
        <v>320</v>
      </c>
      <c r="C525" s="54" t="s">
        <v>337</v>
      </c>
      <c r="D525" s="55" t="s">
        <v>336</v>
      </c>
      <c r="E525" s="54" t="s">
        <v>299</v>
      </c>
      <c r="F525" s="54" t="s">
        <v>299</v>
      </c>
      <c r="G525" s="54" t="s">
        <v>299</v>
      </c>
      <c r="H525" s="54" t="s">
        <v>299</v>
      </c>
      <c r="I525" s="54" t="s">
        <v>299</v>
      </c>
      <c r="J525" s="54" t="s">
        <v>299</v>
      </c>
      <c r="K525" s="54" t="s">
        <v>299</v>
      </c>
      <c r="L525" s="54" t="s">
        <v>299</v>
      </c>
      <c r="M525" s="54" t="s">
        <v>299</v>
      </c>
      <c r="N525" s="54" t="s">
        <v>299</v>
      </c>
      <c r="O525" s="54" t="s">
        <v>299</v>
      </c>
      <c r="P525" s="54" t="s">
        <v>299</v>
      </c>
      <c r="Q525" s="54" t="e">
        <f t="shared" si="27"/>
        <v>#VALUE!</v>
      </c>
      <c r="R525" s="54" t="e">
        <f t="shared" si="28"/>
        <v>#VALUE!</v>
      </c>
      <c r="S525" s="54" t="e">
        <f t="shared" si="29"/>
        <v>#VALUE!</v>
      </c>
    </row>
    <row r="526" spans="1:19" hidden="1">
      <c r="A526" s="54" t="s">
        <v>321</v>
      </c>
      <c r="B526" s="55" t="s">
        <v>320</v>
      </c>
      <c r="C526" s="54" t="s">
        <v>335</v>
      </c>
      <c r="D526" s="55" t="s">
        <v>334</v>
      </c>
      <c r="E526" s="54" t="s">
        <v>299</v>
      </c>
      <c r="F526" s="54" t="s">
        <v>299</v>
      </c>
      <c r="G526" s="54" t="s">
        <v>299</v>
      </c>
      <c r="H526" s="54" t="s">
        <v>299</v>
      </c>
      <c r="I526" s="54" t="s">
        <v>299</v>
      </c>
      <c r="J526" s="54" t="s">
        <v>299</v>
      </c>
      <c r="K526" s="54" t="s">
        <v>299</v>
      </c>
      <c r="L526" s="54" t="s">
        <v>299</v>
      </c>
      <c r="M526" s="54" t="s">
        <v>299</v>
      </c>
      <c r="N526" s="54" t="s">
        <v>299</v>
      </c>
      <c r="O526" s="54" t="s">
        <v>299</v>
      </c>
      <c r="P526" s="54" t="s">
        <v>299</v>
      </c>
      <c r="Q526" s="54" t="e">
        <f t="shared" si="27"/>
        <v>#VALUE!</v>
      </c>
      <c r="R526" s="54" t="e">
        <f t="shared" si="28"/>
        <v>#VALUE!</v>
      </c>
      <c r="S526" s="54" t="e">
        <f t="shared" si="29"/>
        <v>#VALUE!</v>
      </c>
    </row>
    <row r="527" spans="1:19" hidden="1">
      <c r="A527" s="54" t="s">
        <v>321</v>
      </c>
      <c r="B527" s="55" t="s">
        <v>320</v>
      </c>
      <c r="C527" s="54" t="s">
        <v>333</v>
      </c>
      <c r="D527" s="55" t="s">
        <v>332</v>
      </c>
      <c r="E527" s="54" t="s">
        <v>299</v>
      </c>
      <c r="F527" s="54" t="s">
        <v>299</v>
      </c>
      <c r="G527" s="54" t="s">
        <v>299</v>
      </c>
      <c r="H527" s="54" t="s">
        <v>299</v>
      </c>
      <c r="I527" s="54" t="s">
        <v>299</v>
      </c>
      <c r="J527" s="54" t="s">
        <v>299</v>
      </c>
      <c r="K527" s="54" t="s">
        <v>299</v>
      </c>
      <c r="L527" s="54" t="s">
        <v>299</v>
      </c>
      <c r="M527" s="54" t="s">
        <v>299</v>
      </c>
      <c r="N527" s="54" t="s">
        <v>299</v>
      </c>
      <c r="O527" s="54" t="s">
        <v>299</v>
      </c>
      <c r="P527" s="54" t="s">
        <v>299</v>
      </c>
      <c r="Q527" s="54" t="e">
        <f t="shared" si="27"/>
        <v>#VALUE!</v>
      </c>
      <c r="R527" s="54" t="e">
        <f t="shared" si="28"/>
        <v>#VALUE!</v>
      </c>
      <c r="S527" s="54" t="e">
        <f t="shared" si="29"/>
        <v>#VALUE!</v>
      </c>
    </row>
    <row r="528" spans="1:19" hidden="1">
      <c r="A528" s="54" t="s">
        <v>321</v>
      </c>
      <c r="B528" s="55" t="s">
        <v>320</v>
      </c>
      <c r="C528" s="54" t="s">
        <v>331</v>
      </c>
      <c r="D528" s="55" t="s">
        <v>330</v>
      </c>
      <c r="E528" s="54" t="s">
        <v>299</v>
      </c>
      <c r="F528" s="54" t="s">
        <v>299</v>
      </c>
      <c r="G528" s="54" t="s">
        <v>299</v>
      </c>
      <c r="H528" s="54" t="s">
        <v>299</v>
      </c>
      <c r="I528" s="54" t="s">
        <v>299</v>
      </c>
      <c r="J528" s="54" t="s">
        <v>299</v>
      </c>
      <c r="K528" s="54" t="s">
        <v>299</v>
      </c>
      <c r="L528" s="54" t="s">
        <v>299</v>
      </c>
      <c r="M528" s="54" t="s">
        <v>299</v>
      </c>
      <c r="N528" s="54" t="s">
        <v>299</v>
      </c>
      <c r="O528" s="54" t="s">
        <v>299</v>
      </c>
      <c r="P528" s="54" t="s">
        <v>299</v>
      </c>
      <c r="Q528" s="54" t="e">
        <f t="shared" si="27"/>
        <v>#VALUE!</v>
      </c>
      <c r="R528" s="54" t="e">
        <f t="shared" si="28"/>
        <v>#VALUE!</v>
      </c>
      <c r="S528" s="54" t="e">
        <f t="shared" si="29"/>
        <v>#VALUE!</v>
      </c>
    </row>
    <row r="529" spans="1:19" hidden="1">
      <c r="A529" s="54" t="s">
        <v>321</v>
      </c>
      <c r="B529" s="55" t="s">
        <v>320</v>
      </c>
      <c r="C529" s="54" t="s">
        <v>329</v>
      </c>
      <c r="D529" s="55" t="s">
        <v>328</v>
      </c>
      <c r="E529" s="54" t="s">
        <v>299</v>
      </c>
      <c r="F529" s="54" t="s">
        <v>299</v>
      </c>
      <c r="G529" s="54" t="s">
        <v>299</v>
      </c>
      <c r="H529" s="54" t="s">
        <v>299</v>
      </c>
      <c r="I529" s="54" t="s">
        <v>299</v>
      </c>
      <c r="J529" s="54" t="s">
        <v>299</v>
      </c>
      <c r="K529" s="54" t="s">
        <v>299</v>
      </c>
      <c r="L529" s="54" t="s">
        <v>299</v>
      </c>
      <c r="M529" s="54" t="s">
        <v>299</v>
      </c>
      <c r="N529" s="54" t="s">
        <v>299</v>
      </c>
      <c r="O529" s="54" t="s">
        <v>299</v>
      </c>
      <c r="P529" s="54" t="s">
        <v>299</v>
      </c>
      <c r="Q529" s="54" t="e">
        <f t="shared" si="27"/>
        <v>#VALUE!</v>
      </c>
      <c r="R529" s="54" t="e">
        <f t="shared" si="28"/>
        <v>#VALUE!</v>
      </c>
      <c r="S529" s="54" t="e">
        <f t="shared" si="29"/>
        <v>#VALUE!</v>
      </c>
    </row>
    <row r="530" spans="1:19" hidden="1">
      <c r="A530" s="54" t="s">
        <v>321</v>
      </c>
      <c r="B530" s="55" t="s">
        <v>320</v>
      </c>
      <c r="C530" s="54" t="s">
        <v>327</v>
      </c>
      <c r="D530" s="55" t="s">
        <v>326</v>
      </c>
      <c r="E530" s="54" t="s">
        <v>299</v>
      </c>
      <c r="F530" s="54" t="s">
        <v>299</v>
      </c>
      <c r="G530" s="54" t="s">
        <v>299</v>
      </c>
      <c r="H530" s="54" t="s">
        <v>299</v>
      </c>
      <c r="I530" s="54" t="s">
        <v>299</v>
      </c>
      <c r="J530" s="54" t="s">
        <v>299</v>
      </c>
      <c r="K530" s="54" t="s">
        <v>299</v>
      </c>
      <c r="L530" s="54" t="s">
        <v>299</v>
      </c>
      <c r="M530" s="54" t="s">
        <v>299</v>
      </c>
      <c r="N530" s="54" t="s">
        <v>299</v>
      </c>
      <c r="O530" s="54" t="s">
        <v>299</v>
      </c>
      <c r="P530" s="54" t="s">
        <v>299</v>
      </c>
      <c r="Q530" s="54" t="e">
        <f t="shared" si="27"/>
        <v>#VALUE!</v>
      </c>
      <c r="R530" s="54" t="e">
        <f t="shared" ref="R530:R533" si="30">O530/1000000</f>
        <v>#VALUE!</v>
      </c>
      <c r="S530" s="54" t="e">
        <f t="shared" ref="S530:S533" si="31">P530/1000000</f>
        <v>#VALUE!</v>
      </c>
    </row>
    <row r="531" spans="1:19" hidden="1">
      <c r="A531" s="54" t="s">
        <v>321</v>
      </c>
      <c r="B531" s="55" t="s">
        <v>320</v>
      </c>
      <c r="C531" s="54" t="s">
        <v>325</v>
      </c>
      <c r="D531" s="55" t="s">
        <v>324</v>
      </c>
      <c r="E531" s="54" t="s">
        <v>299</v>
      </c>
      <c r="F531" s="54" t="s">
        <v>299</v>
      </c>
      <c r="G531" s="54" t="s">
        <v>299</v>
      </c>
      <c r="H531" s="54" t="s">
        <v>299</v>
      </c>
      <c r="I531" s="54" t="s">
        <v>299</v>
      </c>
      <c r="J531" s="54" t="s">
        <v>299</v>
      </c>
      <c r="K531" s="54" t="s">
        <v>299</v>
      </c>
      <c r="L531" s="54" t="s">
        <v>299</v>
      </c>
      <c r="M531" s="54" t="s">
        <v>299</v>
      </c>
      <c r="N531" s="54" t="s">
        <v>299</v>
      </c>
      <c r="O531" s="54" t="s">
        <v>299</v>
      </c>
      <c r="P531" s="54" t="s">
        <v>299</v>
      </c>
      <c r="Q531" s="54" t="e">
        <f t="shared" si="27"/>
        <v>#VALUE!</v>
      </c>
      <c r="R531" s="54" t="e">
        <f t="shared" si="30"/>
        <v>#VALUE!</v>
      </c>
      <c r="S531" s="54" t="e">
        <f t="shared" si="31"/>
        <v>#VALUE!</v>
      </c>
    </row>
    <row r="532" spans="1:19" hidden="1">
      <c r="A532" s="54" t="s">
        <v>321</v>
      </c>
      <c r="B532" s="55" t="s">
        <v>320</v>
      </c>
      <c r="C532" s="54" t="s">
        <v>323</v>
      </c>
      <c r="D532" s="55" t="s">
        <v>322</v>
      </c>
      <c r="E532" s="54" t="s">
        <v>299</v>
      </c>
      <c r="F532" s="54" t="s">
        <v>299</v>
      </c>
      <c r="G532" s="54" t="s">
        <v>299</v>
      </c>
      <c r="H532" s="54" t="s">
        <v>299</v>
      </c>
      <c r="I532" s="54" t="s">
        <v>299</v>
      </c>
      <c r="J532" s="54" t="s">
        <v>299</v>
      </c>
      <c r="K532" s="54" t="s">
        <v>299</v>
      </c>
      <c r="L532" s="54" t="s">
        <v>299</v>
      </c>
      <c r="M532" s="54" t="s">
        <v>299</v>
      </c>
      <c r="N532" s="54" t="s">
        <v>299</v>
      </c>
      <c r="O532" s="54" t="s">
        <v>299</v>
      </c>
      <c r="P532" s="54" t="s">
        <v>299</v>
      </c>
      <c r="Q532" s="54" t="e">
        <f t="shared" si="27"/>
        <v>#VALUE!</v>
      </c>
      <c r="R532" s="54" t="e">
        <f t="shared" si="30"/>
        <v>#VALUE!</v>
      </c>
      <c r="S532" s="54" t="e">
        <f t="shared" si="31"/>
        <v>#VALUE!</v>
      </c>
    </row>
    <row r="533" spans="1:19" hidden="1">
      <c r="A533" s="54" t="s">
        <v>321</v>
      </c>
      <c r="B533" s="55" t="s">
        <v>320</v>
      </c>
      <c r="C533" s="54" t="s">
        <v>319</v>
      </c>
      <c r="D533" s="55" t="s">
        <v>318</v>
      </c>
      <c r="E533" s="54" t="s">
        <v>299</v>
      </c>
      <c r="F533" s="54" t="s">
        <v>299</v>
      </c>
      <c r="G533" s="54" t="s">
        <v>299</v>
      </c>
      <c r="H533" s="54" t="s">
        <v>299</v>
      </c>
      <c r="I533" s="54" t="s">
        <v>299</v>
      </c>
      <c r="J533" s="54" t="s">
        <v>299</v>
      </c>
      <c r="K533" s="54" t="s">
        <v>299</v>
      </c>
      <c r="L533" s="54" t="s">
        <v>299</v>
      </c>
      <c r="M533" s="54" t="s">
        <v>299</v>
      </c>
      <c r="N533" s="54" t="s">
        <v>299</v>
      </c>
      <c r="O533" s="54" t="s">
        <v>299</v>
      </c>
      <c r="P533" s="54" t="s">
        <v>299</v>
      </c>
      <c r="Q533" s="54" t="e">
        <f t="shared" si="27"/>
        <v>#VALUE!</v>
      </c>
      <c r="R533" s="54" t="e">
        <f t="shared" si="30"/>
        <v>#VALUE!</v>
      </c>
      <c r="S533" s="54" t="e">
        <f t="shared" si="31"/>
        <v>#VALUE!</v>
      </c>
    </row>
    <row r="534" spans="1:19">
      <c r="B534" s="55"/>
      <c r="D534" s="55"/>
    </row>
    <row r="535" spans="1:19">
      <c r="B535" s="55"/>
      <c r="D535" s="55"/>
    </row>
    <row r="536" spans="1:19">
      <c r="B536" s="55"/>
      <c r="D536" s="55"/>
    </row>
    <row r="537" spans="1:19">
      <c r="A537" s="54" t="s">
        <v>311</v>
      </c>
      <c r="B537" s="55"/>
      <c r="D537" s="55"/>
    </row>
    <row r="538" spans="1:19">
      <c r="A538" s="54" t="s">
        <v>312</v>
      </c>
    </row>
    <row r="556" spans="27:27">
      <c r="AA556" s="54" t="s">
        <v>894</v>
      </c>
    </row>
  </sheetData>
  <autoFilter ref="A1:S533" xr:uid="{DE64DA8A-49D6-914C-8755-696D033696E5}">
    <filterColumn colId="2">
      <filters>
        <filter val="Fiji"/>
        <filter val="Kiribati"/>
        <filter val="Marshall Islands"/>
        <filter val="Micronesia, Fed. Sts."/>
        <filter val="Nauru"/>
        <filter val="Palau"/>
        <filter val="Papua New Guinea"/>
        <filter val="Samoa"/>
        <filter val="Solomon Islands"/>
        <filter val="Timor-Leste"/>
        <filter val="Tonga"/>
        <filter val="Tuvalu"/>
        <filter val="Vanuatu"/>
      </filters>
    </filterColumn>
    <sortState xmlns:xlrd2="http://schemas.microsoft.com/office/spreadsheetml/2017/richdata2" ref="A68:S477">
      <sortCondition ref="C1:C533"/>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3C25-ADAE-A04D-8068-EB87C04E99E6}">
  <dimension ref="A1:K25"/>
  <sheetViews>
    <sheetView zoomScaleNormal="100" workbookViewId="0"/>
  </sheetViews>
  <sheetFormatPr defaultColWidth="11" defaultRowHeight="15.75"/>
  <cols>
    <col min="1" max="1" width="36.375" customWidth="1"/>
  </cols>
  <sheetData>
    <row r="1" spans="1:11">
      <c r="A1" s="1" t="s">
        <v>896</v>
      </c>
    </row>
    <row r="2" spans="1:11">
      <c r="A2" s="1"/>
    </row>
    <row r="3" spans="1:11" s="99" customFormat="1" ht="31.5">
      <c r="A3" s="146" t="s">
        <v>278</v>
      </c>
      <c r="B3" s="147" t="s">
        <v>38</v>
      </c>
      <c r="C3" s="147" t="s">
        <v>47</v>
      </c>
      <c r="D3" s="147" t="s">
        <v>113</v>
      </c>
      <c r="E3" s="147" t="s">
        <v>230</v>
      </c>
      <c r="F3" s="147" t="s">
        <v>62</v>
      </c>
      <c r="G3" s="147" t="s">
        <v>64</v>
      </c>
      <c r="H3" s="147" t="s">
        <v>93</v>
      </c>
      <c r="I3" s="147" t="s">
        <v>61</v>
      </c>
      <c r="J3" s="147" t="s">
        <v>112</v>
      </c>
      <c r="K3" s="147" t="s">
        <v>105</v>
      </c>
    </row>
    <row r="4" spans="1:11">
      <c r="A4" s="143" t="s">
        <v>851</v>
      </c>
      <c r="B4" s="144" t="str">
        <f>Fiji!B2</f>
        <v>2020-21</v>
      </c>
      <c r="C4" s="144">
        <f>Kiribati!B2</f>
        <v>2020</v>
      </c>
      <c r="D4" s="145" t="str">
        <f>Nauru!B2</f>
        <v>2019-20</v>
      </c>
      <c r="E4" s="144">
        <f>PNG!B2</f>
        <v>2019</v>
      </c>
      <c r="F4" s="144" t="str">
        <f>Samoa!B2</f>
        <v>2019-20</v>
      </c>
      <c r="G4" s="144">
        <f>'Solomon Islands'!B2</f>
        <v>2019</v>
      </c>
      <c r="H4" s="144">
        <f>'Timor-Leste'!B2</f>
        <v>2020</v>
      </c>
      <c r="I4" s="144" t="str">
        <f>Tonga!B2</f>
        <v>2018-19</v>
      </c>
      <c r="J4" s="144">
        <f>Tuvalu!B2</f>
        <v>2019</v>
      </c>
      <c r="K4" s="144">
        <f>Vanuatu!B2</f>
        <v>2019</v>
      </c>
    </row>
    <row r="5" spans="1:11">
      <c r="A5" s="167" t="s">
        <v>829</v>
      </c>
      <c r="B5" s="168"/>
      <c r="C5" s="168"/>
      <c r="D5" s="168"/>
      <c r="E5" s="168"/>
      <c r="F5" s="168"/>
      <c r="G5" s="168"/>
      <c r="H5" s="168"/>
      <c r="I5" s="168"/>
      <c r="J5" s="168"/>
      <c r="K5" s="169"/>
    </row>
    <row r="6" spans="1:11">
      <c r="A6" s="62" t="s">
        <v>0</v>
      </c>
      <c r="B6" s="8">
        <f>Fiji!C26</f>
        <v>1.8397338723260905E-4</v>
      </c>
      <c r="C6" s="8">
        <f>Kiribati!C16</f>
        <v>0</v>
      </c>
      <c r="D6" s="8">
        <f>Nauru!C13</f>
        <v>0</v>
      </c>
      <c r="E6" s="8">
        <f>PNG!C14</f>
        <v>0</v>
      </c>
      <c r="F6" s="8">
        <f>Samoa!C14</f>
        <v>0</v>
      </c>
      <c r="G6" s="8">
        <f>'Solomon Islands'!C16</f>
        <v>0</v>
      </c>
      <c r="H6" s="8">
        <f>'Timor-Leste'!C20</f>
        <v>3.1087216248506569E-3</v>
      </c>
      <c r="I6" s="8">
        <f>Tonga!C25</f>
        <v>0</v>
      </c>
      <c r="J6" s="8">
        <f>Tuvalu!C20</f>
        <v>0</v>
      </c>
      <c r="K6" s="8">
        <f>Vanuatu!C14</f>
        <v>0</v>
      </c>
    </row>
    <row r="7" spans="1:11">
      <c r="A7" s="62" t="s">
        <v>1</v>
      </c>
      <c r="B7" s="8">
        <f>Fiji!C27</f>
        <v>9.9695974397844035E-3</v>
      </c>
      <c r="C7" s="8">
        <f>Kiribati!C17</f>
        <v>7.7686753521126778E-2</v>
      </c>
      <c r="D7" s="8">
        <f>Nauru!C14</f>
        <v>1.8819277108433737E-2</v>
      </c>
      <c r="E7" s="8">
        <f>PNG!C15</f>
        <v>0</v>
      </c>
      <c r="F7" s="8">
        <f>Samoa!C15</f>
        <v>8.631107126848947E-3</v>
      </c>
      <c r="G7" s="8">
        <f>'Solomon Islands'!C17</f>
        <v>0</v>
      </c>
      <c r="H7" s="8">
        <f>'Timor-Leste'!C21</f>
        <v>2.5260332138590205E-2</v>
      </c>
      <c r="I7" s="8">
        <f>Tonga!C26</f>
        <v>3.352233676975945E-3</v>
      </c>
      <c r="J7" s="8">
        <f>Tuvalu!C21</f>
        <v>5.076923076923077E-3</v>
      </c>
      <c r="K7" s="8">
        <f>Vanuatu!C15</f>
        <v>0</v>
      </c>
    </row>
    <row r="8" spans="1:11">
      <c r="A8" s="62" t="s">
        <v>2</v>
      </c>
      <c r="B8" s="106">
        <f>Fiji!C28</f>
        <v>3.2723597776654879E-3</v>
      </c>
      <c r="C8" s="8">
        <f>Kiribati!C18</f>
        <v>0</v>
      </c>
      <c r="D8" s="8">
        <f>Nauru!C15</f>
        <v>0</v>
      </c>
      <c r="E8" s="8">
        <f>PNG!C16</f>
        <v>0</v>
      </c>
      <c r="F8" s="8">
        <f>Samoa!C16</f>
        <v>0</v>
      </c>
      <c r="G8" s="8">
        <f>'Solomon Islands'!C18</f>
        <v>1.2697652132247245E-3</v>
      </c>
      <c r="H8" s="8">
        <f>'Timor-Leste'!C22</f>
        <v>0</v>
      </c>
      <c r="I8" s="8">
        <f>Tonga!C27</f>
        <v>3.7376460481099659E-3</v>
      </c>
      <c r="J8" s="8">
        <f>Tuvalu!C22</f>
        <v>0</v>
      </c>
      <c r="K8" s="8">
        <f>Vanuatu!C16</f>
        <v>0</v>
      </c>
    </row>
    <row r="9" spans="1:11">
      <c r="A9" s="83" t="s">
        <v>3</v>
      </c>
      <c r="B9" s="58">
        <f t="shared" ref="B9:K9" si="0">SUM(B6:B8)</f>
        <v>1.3425930604682501E-2</v>
      </c>
      <c r="C9" s="58">
        <f t="shared" si="0"/>
        <v>7.7686753521126778E-2</v>
      </c>
      <c r="D9" s="58">
        <f t="shared" si="0"/>
        <v>1.8819277108433737E-2</v>
      </c>
      <c r="E9" s="58">
        <f t="shared" si="0"/>
        <v>0</v>
      </c>
      <c r="F9" s="58">
        <f t="shared" si="0"/>
        <v>8.631107126848947E-3</v>
      </c>
      <c r="G9" s="58">
        <f t="shared" si="0"/>
        <v>1.2697652132247245E-3</v>
      </c>
      <c r="H9" s="58">
        <f t="shared" si="0"/>
        <v>2.8369053763440861E-2</v>
      </c>
      <c r="I9" s="58">
        <f t="shared" si="0"/>
        <v>7.0898797250859109E-3</v>
      </c>
      <c r="J9" s="58">
        <f t="shared" si="0"/>
        <v>5.076923076923077E-3</v>
      </c>
      <c r="K9" s="58">
        <f t="shared" si="0"/>
        <v>0</v>
      </c>
    </row>
    <row r="10" spans="1:11" s="4" customFormat="1">
      <c r="A10" s="141" t="s">
        <v>846</v>
      </c>
      <c r="B10" s="142">
        <f>Fiji!C31</f>
        <v>2.3409466060299814E-2</v>
      </c>
      <c r="C10" s="142">
        <f>Kiribati!C21</f>
        <v>3.1170278637770898E-2</v>
      </c>
      <c r="D10" s="142">
        <f>Nauru!C18</f>
        <v>0</v>
      </c>
      <c r="E10" s="142">
        <f>PNG!C19</f>
        <v>1.0684944536256525E-2</v>
      </c>
      <c r="F10" s="142">
        <f>Samoa!C19</f>
        <v>2.6234424025100851E-2</v>
      </c>
      <c r="G10" s="142">
        <f>'Solomon Islands'!C21</f>
        <v>1.783980514294841E-2</v>
      </c>
      <c r="H10" s="142"/>
      <c r="I10" s="142">
        <f>Tonga!C30</f>
        <v>5.3990472508591058E-3</v>
      </c>
      <c r="J10" s="142">
        <f>Tuvalu!C25</f>
        <v>5.5192307692307686E-2</v>
      </c>
      <c r="K10" s="142">
        <f>Vanuatu!C19</f>
        <v>7.8145775041969789E-3</v>
      </c>
    </row>
    <row r="11" spans="1:11" s="4" customFormat="1">
      <c r="A11" s="141" t="s">
        <v>874</v>
      </c>
      <c r="B11" s="142"/>
      <c r="C11" s="142"/>
      <c r="D11" s="142"/>
      <c r="E11" s="142"/>
      <c r="F11" s="142"/>
      <c r="G11" s="142"/>
      <c r="H11" s="142">
        <f>'Timor-Leste'!C25</f>
        <v>5.4939068100358424E-2</v>
      </c>
      <c r="I11" s="142"/>
      <c r="J11" s="142"/>
      <c r="K11" s="142"/>
    </row>
    <row r="12" spans="1:11">
      <c r="A12" s="167" t="s">
        <v>831</v>
      </c>
      <c r="B12" s="168"/>
      <c r="C12" s="168"/>
      <c r="D12" s="168"/>
      <c r="E12" s="168"/>
      <c r="F12" s="168"/>
      <c r="G12" s="168"/>
      <c r="H12" s="168"/>
      <c r="I12" s="168"/>
      <c r="J12" s="168"/>
      <c r="K12" s="169"/>
    </row>
    <row r="13" spans="1:11">
      <c r="A13" s="62" t="s">
        <v>0</v>
      </c>
      <c r="B13" s="8">
        <f>Fiji!D26</f>
        <v>2.0040493077641271E-4</v>
      </c>
      <c r="C13" s="8">
        <f>Kiribati!D16</f>
        <v>0</v>
      </c>
      <c r="D13" s="8">
        <f>Nauru!D13</f>
        <v>0</v>
      </c>
      <c r="E13" s="8">
        <f>PNG!D14</f>
        <v>0</v>
      </c>
      <c r="F13" s="8">
        <f>Samoa!D14</f>
        <v>0</v>
      </c>
      <c r="G13" s="8">
        <f>'Solomon Islands'!D16</f>
        <v>0</v>
      </c>
      <c r="H13" s="8">
        <f>'Timor-Leste'!D20</f>
        <v>1.9055519557231722E-3</v>
      </c>
      <c r="I13" s="8">
        <f>Tonga!D25</f>
        <v>0</v>
      </c>
      <c r="J13" s="8">
        <f>Tuvalu!D20</f>
        <v>0</v>
      </c>
      <c r="K13" s="8">
        <f>Vanuatu!D14</f>
        <v>0</v>
      </c>
    </row>
    <row r="14" spans="1:11">
      <c r="A14" s="62" t="s">
        <v>1</v>
      </c>
      <c r="B14" s="8">
        <f>Fiji!D27</f>
        <v>1.0860029892598289E-2</v>
      </c>
      <c r="C14" s="8">
        <f>Kiribati!D17</f>
        <v>4.0857359589467859E-2</v>
      </c>
      <c r="D14" s="8">
        <f>Nauru!D14</f>
        <v>1.2792792792792794E-2</v>
      </c>
      <c r="E14" s="8">
        <f>PNG!D15</f>
        <v>0</v>
      </c>
      <c r="F14" s="8">
        <f>Samoa!D15</f>
        <v>9.0116711751079583E-3</v>
      </c>
      <c r="G14" s="8">
        <f>'Solomon Islands'!D17</f>
        <v>0</v>
      </c>
      <c r="H14" s="8">
        <f>'Timor-Leste'!D21</f>
        <v>1.5483816538645483E-2</v>
      </c>
      <c r="I14" s="8">
        <f>Tonga!D26</f>
        <v>3.1020659186622736E-3</v>
      </c>
      <c r="J14" s="8">
        <f>Tuvalu!D21</f>
        <v>4.2140167134713394E-3</v>
      </c>
      <c r="K14" s="8">
        <f>Vanuatu!D15</f>
        <v>0</v>
      </c>
    </row>
    <row r="15" spans="1:11">
      <c r="A15" s="62" t="s">
        <v>2</v>
      </c>
      <c r="B15" s="8">
        <f>Fiji!D28</f>
        <v>3.5646298879598503E-3</v>
      </c>
      <c r="C15" s="8">
        <f>Kiribati!D18</f>
        <v>0</v>
      </c>
      <c r="D15" s="8">
        <f>Nauru!D15</f>
        <v>0</v>
      </c>
      <c r="E15" s="8">
        <f>PNG!D16</f>
        <v>0</v>
      </c>
      <c r="F15" s="8">
        <f>Samoa!D16</f>
        <v>0</v>
      </c>
      <c r="G15" s="8">
        <f>'Solomon Islands'!D18</f>
        <v>1.2865870330201947E-3</v>
      </c>
      <c r="H15" s="8">
        <f>'Timor-Leste'!D22</f>
        <v>0</v>
      </c>
      <c r="I15" s="8">
        <f>Tonga!D27</f>
        <v>3.4587160499873039E-3</v>
      </c>
      <c r="J15" s="8">
        <f>Tuvalu!D22</f>
        <v>0</v>
      </c>
      <c r="K15" s="8">
        <f>Vanuatu!D16</f>
        <v>0</v>
      </c>
    </row>
    <row r="16" spans="1:11">
      <c r="A16" s="83" t="s">
        <v>3</v>
      </c>
      <c r="B16" s="49">
        <f t="shared" ref="B16:K16" si="1">SUM(B13:B15)</f>
        <v>1.462506471133455E-2</v>
      </c>
      <c r="C16" s="49">
        <f t="shared" si="1"/>
        <v>4.0857359589467859E-2</v>
      </c>
      <c r="D16" s="49">
        <f t="shared" si="1"/>
        <v>1.2792792792792794E-2</v>
      </c>
      <c r="E16" s="49">
        <f t="shared" si="1"/>
        <v>0</v>
      </c>
      <c r="F16" s="49">
        <f t="shared" si="1"/>
        <v>9.0116711751079583E-3</v>
      </c>
      <c r="G16" s="49">
        <f t="shared" si="1"/>
        <v>1.2865870330201947E-3</v>
      </c>
      <c r="H16" s="49">
        <f t="shared" si="1"/>
        <v>1.7389368494368656E-2</v>
      </c>
      <c r="I16" s="49">
        <f t="shared" si="1"/>
        <v>6.5607819686495771E-3</v>
      </c>
      <c r="J16" s="49">
        <f t="shared" si="1"/>
        <v>4.2140167134713394E-3</v>
      </c>
      <c r="K16" s="49">
        <f t="shared" si="1"/>
        <v>0</v>
      </c>
    </row>
    <row r="17" spans="1:11">
      <c r="A17" s="141" t="s">
        <v>846</v>
      </c>
      <c r="B17" s="142">
        <f>Fiji!D31</f>
        <v>2.5500277490654515E-2</v>
      </c>
      <c r="C17" s="142">
        <f>Kiribati!D21</f>
        <v>1.8644390511712954E-2</v>
      </c>
      <c r="D17" s="142">
        <f>Nauru!D18</f>
        <v>0</v>
      </c>
      <c r="E17" s="142">
        <f>PNG!D19</f>
        <v>1.1190614772317784E-2</v>
      </c>
      <c r="F17" s="142">
        <f>Samoa!D19</f>
        <v>2.7391156117983678E-2</v>
      </c>
      <c r="G17" s="142">
        <f>'Solomon Islands'!D21</f>
        <v>1.8076146463513371E-2</v>
      </c>
      <c r="H17" s="142"/>
      <c r="I17" s="142">
        <f>Tonga!D30</f>
        <v>4.9961315600306989E-3</v>
      </c>
      <c r="J17" s="142">
        <f>Tuvalu!D25</f>
        <v>4.5811469574480082E-2</v>
      </c>
      <c r="K17" s="142">
        <f>Vanuatu!D19</f>
        <v>7.2396273904805023E-3</v>
      </c>
    </row>
    <row r="18" spans="1:11">
      <c r="A18" s="141" t="s">
        <v>874</v>
      </c>
      <c r="B18" s="142"/>
      <c r="C18" s="142"/>
      <c r="D18" s="142"/>
      <c r="E18" s="142"/>
      <c r="F18" s="142"/>
      <c r="G18" s="142"/>
      <c r="H18" s="142">
        <f>'Timor-Leste'!D25</f>
        <v>3.3675980450412896E-2</v>
      </c>
      <c r="I18" s="142"/>
      <c r="J18" s="142"/>
      <c r="K18" s="142"/>
    </row>
    <row r="19" spans="1:11">
      <c r="A19" s="167" t="s">
        <v>832</v>
      </c>
      <c r="B19" s="168"/>
      <c r="C19" s="168"/>
      <c r="D19" s="168"/>
      <c r="E19" s="168"/>
      <c r="F19" s="168"/>
      <c r="G19" s="168"/>
      <c r="H19" s="168"/>
      <c r="I19" s="168"/>
      <c r="J19" s="168"/>
      <c r="K19" s="169"/>
    </row>
    <row r="20" spans="1:11">
      <c r="A20" s="62" t="s">
        <v>0</v>
      </c>
      <c r="B20" s="8">
        <f>Fiji!E26</f>
        <v>6.1431383577052864E-4</v>
      </c>
      <c r="C20" s="8">
        <f>Kiribati!E16</f>
        <v>0</v>
      </c>
      <c r="D20" s="8">
        <f>Nauru!E13</f>
        <v>0</v>
      </c>
      <c r="E20" s="8">
        <f>PNG!E14</f>
        <v>0</v>
      </c>
      <c r="F20" s="8">
        <f>Samoa!E14</f>
        <v>0</v>
      </c>
      <c r="G20" s="8">
        <f>'Solomon Islands'!E16</f>
        <v>0</v>
      </c>
      <c r="H20" s="8">
        <f>'Timor-Leste'!E20</f>
        <v>3.7277936962750715E-3</v>
      </c>
      <c r="I20" s="8">
        <f>Tonga!E25</f>
        <v>0</v>
      </c>
      <c r="J20" s="8">
        <f>Tuvalu!E20</f>
        <v>0</v>
      </c>
      <c r="K20" s="8">
        <f>Vanuatu!E14</f>
        <v>0</v>
      </c>
    </row>
    <row r="21" spans="1:11">
      <c r="A21" s="62" t="s">
        <v>1</v>
      </c>
      <c r="B21" s="8">
        <f>Fiji!E27</f>
        <v>3.3289932508436447E-2</v>
      </c>
      <c r="C21" s="8">
        <f>Kiribati!E17</f>
        <v>6.830661919504645E-2</v>
      </c>
      <c r="D21" s="8">
        <f>Nauru!E14</f>
        <v>1.5165048543689321E-2</v>
      </c>
      <c r="E21" s="8">
        <f>PNG!E15</f>
        <v>0</v>
      </c>
      <c r="F21" s="8">
        <f>Samoa!E15</f>
        <v>2.6198639455782314E-2</v>
      </c>
      <c r="G21" s="8">
        <f>'Solomon Islands'!E17</f>
        <v>0</v>
      </c>
      <c r="H21" s="8">
        <f>'Timor-Leste'!E21</f>
        <v>3.0290684813753584E-2</v>
      </c>
      <c r="I21" s="8">
        <f>Tonga!E26</f>
        <v>8.7098214285714296E-3</v>
      </c>
      <c r="J21" s="8">
        <f>Tuvalu!E21</f>
        <v>4.5000000000000005E-3</v>
      </c>
      <c r="K21" s="8">
        <f>Vanuatu!E15</f>
        <v>0</v>
      </c>
    </row>
    <row r="22" spans="1:11">
      <c r="A22" s="62" t="s">
        <v>2</v>
      </c>
      <c r="B22" s="8">
        <f>Fiji!E28</f>
        <v>1.0926884139482566E-2</v>
      </c>
      <c r="C22" s="8">
        <f>Kiribati!E18</f>
        <v>0</v>
      </c>
      <c r="D22" s="8">
        <f>Nauru!E15</f>
        <v>0</v>
      </c>
      <c r="E22" s="8">
        <f>PNG!E16</f>
        <v>0</v>
      </c>
      <c r="F22" s="8">
        <f>Samoa!E16</f>
        <v>0</v>
      </c>
      <c r="G22" s="8">
        <f>'Solomon Islands'!E18</f>
        <v>3.2127702566174987E-3</v>
      </c>
      <c r="H22" s="8">
        <f>'Timor-Leste'!E22</f>
        <v>0</v>
      </c>
      <c r="I22" s="8">
        <f>Tonga!E27</f>
        <v>9.7112053571428575E-3</v>
      </c>
      <c r="J22" s="8">
        <f>Tuvalu!E22</f>
        <v>0</v>
      </c>
      <c r="K22" s="8">
        <f>Vanuatu!E16</f>
        <v>0</v>
      </c>
    </row>
    <row r="23" spans="1:11">
      <c r="A23" s="62" t="s">
        <v>3</v>
      </c>
      <c r="B23" s="8">
        <f>SUM(B20:B22)</f>
        <v>4.4831130483689544E-2</v>
      </c>
      <c r="C23" s="8">
        <f t="shared" ref="C23:K23" si="2">SUM(C20:C22)</f>
        <v>6.830661919504645E-2</v>
      </c>
      <c r="D23" s="8">
        <f t="shared" si="2"/>
        <v>1.5165048543689321E-2</v>
      </c>
      <c r="E23" s="8">
        <f>SUM(E20:E22)</f>
        <v>0</v>
      </c>
      <c r="F23" s="8">
        <f t="shared" si="2"/>
        <v>2.6198639455782314E-2</v>
      </c>
      <c r="G23" s="8">
        <f>SUM(G20:G22)</f>
        <v>3.2127702566174987E-3</v>
      </c>
      <c r="H23" s="8">
        <f>SUM(H20:H22)</f>
        <v>3.4018478510028656E-2</v>
      </c>
      <c r="I23" s="8">
        <f>SUM(I20:I22)</f>
        <v>1.8421026785714285E-2</v>
      </c>
      <c r="J23" s="8">
        <f t="shared" si="2"/>
        <v>4.5000000000000005E-3</v>
      </c>
      <c r="K23" s="8">
        <f t="shared" si="2"/>
        <v>0</v>
      </c>
    </row>
    <row r="24" spans="1:11">
      <c r="A24" s="141" t="s">
        <v>846</v>
      </c>
      <c r="B24" s="142">
        <f>Fiji!E31</f>
        <v>7.8167604049493813E-2</v>
      </c>
      <c r="C24" s="142">
        <f>Kiribati!E21</f>
        <v>3.1170278637770898E-2</v>
      </c>
      <c r="D24" s="142">
        <f>Nauru!E18</f>
        <v>0</v>
      </c>
      <c r="E24" s="142">
        <f>PNG!E19</f>
        <v>5.1661301448608879E-2</v>
      </c>
      <c r="F24" s="142">
        <f>Samoa!E19</f>
        <v>7.9631292517006805E-2</v>
      </c>
      <c r="G24" s="142">
        <f>'Solomon Islands'!E21</f>
        <v>4.5138419882804606E-2</v>
      </c>
      <c r="H24" s="142"/>
      <c r="I24" s="142">
        <f>Tonga!E30</f>
        <v>1.402788169642857E-2</v>
      </c>
      <c r="J24" s="142">
        <f>Tuvalu!E25</f>
        <v>4.8920454545454545E-2</v>
      </c>
      <c r="K24" s="142">
        <f>Vanuatu!E19</f>
        <v>2.4563308023804638E-2</v>
      </c>
    </row>
    <row r="25" spans="1:11">
      <c r="A25" s="141" t="s">
        <v>874</v>
      </c>
      <c r="B25" s="141"/>
      <c r="C25" s="141"/>
      <c r="D25" s="141"/>
      <c r="E25" s="141"/>
      <c r="F25" s="141"/>
      <c r="G25" s="141"/>
      <c r="H25" s="142">
        <f>'Timor-Leste'!E25</f>
        <v>6.5879656160458447E-2</v>
      </c>
      <c r="I25" s="141"/>
      <c r="J25" s="141"/>
      <c r="K25" s="141"/>
    </row>
  </sheetData>
  <mergeCells count="3">
    <mergeCell ref="A5:K5"/>
    <mergeCell ref="A12:K12"/>
    <mergeCell ref="A19:K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4E36-28A5-7846-94B2-D2B691651EE4}">
  <dimension ref="A1:X23"/>
  <sheetViews>
    <sheetView zoomScaleNormal="100" workbookViewId="0">
      <pane xSplit="1" ySplit="6" topLeftCell="B7" activePane="bottomRight" state="frozen"/>
      <selection pane="topRight" activeCell="B1" sqref="B1"/>
      <selection pane="bottomLeft" activeCell="A5" sqref="A5"/>
      <selection pane="bottomRight"/>
    </sheetView>
  </sheetViews>
  <sheetFormatPr defaultColWidth="11" defaultRowHeight="15.75"/>
  <cols>
    <col min="1" max="1" width="31.625" customWidth="1"/>
    <col min="2" max="8" width="11.375" customWidth="1"/>
    <col min="9" max="9" width="3.375" customWidth="1"/>
    <col min="10" max="16" width="11.375" customWidth="1"/>
    <col min="17" max="17" width="3.375" customWidth="1"/>
    <col min="18" max="24" width="11.375" customWidth="1"/>
  </cols>
  <sheetData>
    <row r="1" spans="1:24">
      <c r="A1" s="1" t="s">
        <v>873</v>
      </c>
    </row>
    <row r="2" spans="1:24">
      <c r="A2" s="53"/>
    </row>
    <row r="3" spans="1:24">
      <c r="B3" s="2" t="s">
        <v>43</v>
      </c>
      <c r="C3" s="2"/>
      <c r="D3" s="2"/>
      <c r="E3" s="2"/>
      <c r="F3" s="2"/>
      <c r="G3" s="2"/>
      <c r="H3" s="2"/>
      <c r="J3" s="2" t="s">
        <v>844</v>
      </c>
      <c r="K3" s="2"/>
      <c r="L3" s="2"/>
      <c r="M3" s="2"/>
      <c r="N3" s="2"/>
      <c r="O3" s="2"/>
      <c r="P3" s="2"/>
      <c r="R3" s="2" t="s">
        <v>845</v>
      </c>
      <c r="S3" s="2"/>
      <c r="T3" s="2"/>
      <c r="U3" s="2"/>
      <c r="V3" s="2"/>
      <c r="W3" s="2"/>
      <c r="X3" s="2"/>
    </row>
    <row r="4" spans="1:24">
      <c r="A4" s="148" t="s">
        <v>897</v>
      </c>
      <c r="B4" s="149"/>
      <c r="C4" s="149"/>
      <c r="D4" s="149"/>
      <c r="E4" s="149"/>
      <c r="F4" s="149"/>
      <c r="G4" s="149"/>
      <c r="H4" s="149"/>
      <c r="I4" s="149"/>
      <c r="J4" s="149"/>
      <c r="K4" s="149"/>
      <c r="L4" s="149"/>
      <c r="M4" s="149"/>
      <c r="N4" s="149"/>
      <c r="O4" s="149"/>
      <c r="P4" s="149"/>
      <c r="Q4" s="149"/>
      <c r="R4" s="149"/>
      <c r="S4" s="149"/>
      <c r="T4" s="149"/>
      <c r="U4" s="149"/>
      <c r="V4" s="149"/>
      <c r="W4" s="149"/>
      <c r="X4" s="149"/>
    </row>
    <row r="5" spans="1:24">
      <c r="A5" s="131" t="s">
        <v>278</v>
      </c>
      <c r="B5" s="150" t="s">
        <v>38</v>
      </c>
      <c r="C5" s="150" t="s">
        <v>47</v>
      </c>
      <c r="D5" s="150" t="s">
        <v>113</v>
      </c>
      <c r="E5" s="150" t="s">
        <v>62</v>
      </c>
      <c r="F5" s="150" t="s">
        <v>93</v>
      </c>
      <c r="G5" s="150" t="s">
        <v>61</v>
      </c>
      <c r="H5" s="150" t="s">
        <v>112</v>
      </c>
      <c r="I5" s="130"/>
      <c r="J5" s="150" t="s">
        <v>38</v>
      </c>
      <c r="K5" s="150" t="s">
        <v>47</v>
      </c>
      <c r="L5" s="150" t="s">
        <v>113</v>
      </c>
      <c r="M5" s="150" t="s">
        <v>62</v>
      </c>
      <c r="N5" s="150" t="s">
        <v>93</v>
      </c>
      <c r="O5" s="150" t="s">
        <v>61</v>
      </c>
      <c r="P5" s="150" t="s">
        <v>112</v>
      </c>
      <c r="Q5" s="130"/>
      <c r="R5" s="150" t="s">
        <v>38</v>
      </c>
      <c r="S5" s="150" t="s">
        <v>47</v>
      </c>
      <c r="T5" s="150" t="s">
        <v>113</v>
      </c>
      <c r="U5" s="150" t="s">
        <v>62</v>
      </c>
      <c r="V5" s="150" t="s">
        <v>93</v>
      </c>
      <c r="W5" s="150" t="s">
        <v>61</v>
      </c>
      <c r="X5" s="150" t="s">
        <v>112</v>
      </c>
    </row>
    <row r="6" spans="1:24">
      <c r="A6" s="131" t="s">
        <v>280</v>
      </c>
      <c r="B6" s="150" t="str">
        <f>Fiji!B2</f>
        <v>2020-21</v>
      </c>
      <c r="C6" s="150">
        <f>Kiribati!B2</f>
        <v>2020</v>
      </c>
      <c r="D6" s="150" t="str">
        <f>Nauru!B2</f>
        <v>2019-20</v>
      </c>
      <c r="E6" s="150" t="str">
        <f>Samoa!B2</f>
        <v>2019-20</v>
      </c>
      <c r="F6" s="150" t="s">
        <v>139</v>
      </c>
      <c r="G6" s="150" t="str">
        <f>Tonga!B2</f>
        <v>2018-19</v>
      </c>
      <c r="H6" s="150">
        <f>Tuvalu!B2</f>
        <v>2019</v>
      </c>
      <c r="I6" s="130"/>
      <c r="J6" s="150" t="str">
        <f t="shared" ref="J6:P6" si="0">B6</f>
        <v>2020-21</v>
      </c>
      <c r="K6" s="150">
        <f t="shared" si="0"/>
        <v>2020</v>
      </c>
      <c r="L6" s="150" t="str">
        <f t="shared" si="0"/>
        <v>2019-20</v>
      </c>
      <c r="M6" s="150" t="str">
        <f t="shared" si="0"/>
        <v>2019-20</v>
      </c>
      <c r="N6" s="150" t="str">
        <f t="shared" si="0"/>
        <v>2020-21</v>
      </c>
      <c r="O6" s="150" t="str">
        <f t="shared" si="0"/>
        <v>2018-19</v>
      </c>
      <c r="P6" s="150">
        <f t="shared" si="0"/>
        <v>2019</v>
      </c>
      <c r="Q6" s="130"/>
      <c r="R6" s="150" t="str">
        <f>Fiji!B2</f>
        <v>2020-21</v>
      </c>
      <c r="S6" s="150">
        <f t="shared" ref="S6:X6" si="1">K6</f>
        <v>2020</v>
      </c>
      <c r="T6" s="150" t="str">
        <f t="shared" si="1"/>
        <v>2019-20</v>
      </c>
      <c r="U6" s="150" t="str">
        <f t="shared" si="1"/>
        <v>2019-20</v>
      </c>
      <c r="V6" s="150" t="str">
        <f t="shared" si="1"/>
        <v>2020-21</v>
      </c>
      <c r="W6" s="150" t="str">
        <f t="shared" si="1"/>
        <v>2018-19</v>
      </c>
      <c r="X6" s="150">
        <f t="shared" si="1"/>
        <v>2019</v>
      </c>
    </row>
    <row r="7" spans="1:24">
      <c r="A7" s="5" t="s">
        <v>5</v>
      </c>
      <c r="B7" s="8">
        <f>Fiji!D50</f>
        <v>7.9636179888832744E-4</v>
      </c>
      <c r="C7" s="8">
        <f>Kiribati!D40</f>
        <v>4.6284859154929574E-3</v>
      </c>
      <c r="D7" s="8">
        <f>Nauru!D37</f>
        <v>5.3253012048192772E-3</v>
      </c>
      <c r="E7" s="8">
        <f>Samoa!D38</f>
        <v>0</v>
      </c>
      <c r="F7" s="8">
        <f>'Timor-Leste'!D45</f>
        <v>1.8801386513324727E-3</v>
      </c>
      <c r="G7" s="8">
        <f>Tonga!D49</f>
        <v>2.1391752577319589E-4</v>
      </c>
      <c r="H7" s="8">
        <f>Tuvalu!D44</f>
        <v>1.217948717948718E-3</v>
      </c>
      <c r="J7" s="8">
        <f>Fiji!D62</f>
        <v>8.6748868181357687E-4</v>
      </c>
      <c r="K7" s="8">
        <f>Kiribati!D52</f>
        <v>2.4342336992194632E-3</v>
      </c>
      <c r="L7" s="8">
        <f>Nauru!D49</f>
        <v>3.6199836199836202E-3</v>
      </c>
      <c r="M7" s="8">
        <f>Samoa!D50</f>
        <v>0</v>
      </c>
      <c r="N7" s="8">
        <f>'Timor-Leste'!D57</f>
        <v>1.1524679004506985E-3</v>
      </c>
      <c r="O7" s="8">
        <f>Tonga!D61</f>
        <v>1.9795346328726449E-4</v>
      </c>
      <c r="P7" s="8">
        <f>Tuvalu!D56</f>
        <v>1.0109383529792353E-3</v>
      </c>
      <c r="R7" s="8">
        <f>Fiji!D74</f>
        <v>2.6591676040494936E-3</v>
      </c>
      <c r="S7" s="8">
        <f>Kiribati!D64</f>
        <v>4.0696284829721359E-3</v>
      </c>
      <c r="T7" s="8">
        <f>Nauru!D61</f>
        <v>4.2912621359223304E-3</v>
      </c>
      <c r="U7" s="8">
        <f>Samoa!D62</f>
        <v>0</v>
      </c>
      <c r="V7" s="8">
        <f>'Timor-Leste'!D69</f>
        <v>2.2545502165691685E-3</v>
      </c>
      <c r="W7" s="8">
        <f>Tonga!D73</f>
        <v>5.5580357142857146E-4</v>
      </c>
      <c r="X7" s="8">
        <f>Tuvalu!D68</f>
        <v>1.0795454545454546E-3</v>
      </c>
    </row>
    <row r="8" spans="1:24">
      <c r="A8" s="5" t="s">
        <v>6</v>
      </c>
      <c r="B8" s="8">
        <f>Fiji!D51</f>
        <v>4.6573185110325085E-3</v>
      </c>
      <c r="C8" s="8">
        <f>Kiribati!D41</f>
        <v>4.2647887323943659E-2</v>
      </c>
      <c r="D8" s="8">
        <f>Nauru!D38</f>
        <v>1.2530120481927712E-2</v>
      </c>
      <c r="E8" s="8">
        <f>Samoa!D39</f>
        <v>8.631107126848947E-3</v>
      </c>
      <c r="F8" s="8">
        <f>'Timor-Leste'!D46</f>
        <v>1.971245394126012E-2</v>
      </c>
      <c r="G8" s="8">
        <f>Tonga!D50</f>
        <v>3.138316151202749E-3</v>
      </c>
      <c r="H8" s="8">
        <f>Tuvalu!D45</f>
        <v>3.8589743589743587E-3</v>
      </c>
      <c r="J8" s="8">
        <f>Fiji!D63</f>
        <v>5.0732859129624169E-3</v>
      </c>
      <c r="K8" s="8">
        <f>Kiribati!D53</f>
        <v>2.24295647475037E-2</v>
      </c>
      <c r="L8" s="8">
        <f>Nauru!D50</f>
        <v>8.517608517608518E-3</v>
      </c>
      <c r="M8" s="8">
        <f>Samoa!D51</f>
        <v>9.0116711751079583E-3</v>
      </c>
      <c r="N8" s="8">
        <f>'Timor-Leste'!D58</f>
        <v>1.2083135672103066E-2</v>
      </c>
      <c r="O8" s="8">
        <f>Tonga!D62</f>
        <v>2.9041124553750089E-3</v>
      </c>
      <c r="P8" s="8">
        <f>Tuvalu!D57</f>
        <v>3.2030783604921034E-3</v>
      </c>
      <c r="R8" s="8">
        <f>Fiji!D75</f>
        <v>1.5551462317210349E-2</v>
      </c>
      <c r="S8" s="8">
        <f>Kiribati!D65</f>
        <v>3.7498452012383901E-2</v>
      </c>
      <c r="T8" s="8">
        <f>Nauru!D62</f>
        <v>1.0097087378640778E-2</v>
      </c>
      <c r="U8" s="8">
        <f>Samoa!D63</f>
        <v>2.6198639455782314E-2</v>
      </c>
      <c r="V8" s="8">
        <f>'Timor-Leste'!D70</f>
        <v>2.3637999926697309E-2</v>
      </c>
      <c r="W8" s="8">
        <f>Tonga!D74</f>
        <v>8.1540178571428579E-3</v>
      </c>
      <c r="X8" s="8">
        <f>Tuvalu!D69</f>
        <v>3.4204545454545455E-3</v>
      </c>
    </row>
    <row r="9" spans="1:24">
      <c r="A9" s="5" t="s">
        <v>7</v>
      </c>
      <c r="B9" s="8">
        <f>Fiji!D52</f>
        <v>0</v>
      </c>
      <c r="C9" s="8">
        <f>Kiribati!D42</f>
        <v>0</v>
      </c>
      <c r="D9" s="8">
        <f>Nauru!D39</f>
        <v>7.8313253012048199E-4</v>
      </c>
      <c r="E9" s="8">
        <f>Samoa!D40</f>
        <v>0</v>
      </c>
      <c r="F9" s="8">
        <f>'Timor-Leste'!D47</f>
        <v>0</v>
      </c>
      <c r="G9" s="8">
        <f>Tonga!D51</f>
        <v>0</v>
      </c>
      <c r="H9" s="8">
        <f>Tuvalu!D46</f>
        <v>0</v>
      </c>
      <c r="J9" s="8">
        <f>Fiji!D64</f>
        <v>0</v>
      </c>
      <c r="K9" s="8">
        <f>Kiribati!D54</f>
        <v>0</v>
      </c>
      <c r="L9" s="8">
        <f>Nauru!D51</f>
        <v>5.3235053235053237E-4</v>
      </c>
      <c r="M9" s="8">
        <f>Samoa!D52</f>
        <v>0</v>
      </c>
      <c r="N9" s="8">
        <f>'Timor-Leste'!D59</f>
        <v>0</v>
      </c>
      <c r="O9" s="8">
        <f>Tonga!D63</f>
        <v>0</v>
      </c>
      <c r="P9" s="8">
        <f>Tuvalu!D58</f>
        <v>0</v>
      </c>
      <c r="R9" s="8">
        <f>Fiji!D76</f>
        <v>0</v>
      </c>
      <c r="S9" s="8">
        <f>Kiribati!D66</f>
        <v>0</v>
      </c>
      <c r="T9" s="8">
        <f>Nauru!D63</f>
        <v>6.3106796116504861E-4</v>
      </c>
      <c r="U9" s="8">
        <f>Samoa!D64</f>
        <v>0</v>
      </c>
      <c r="V9" s="8">
        <f>'Timor-Leste'!D71</f>
        <v>0</v>
      </c>
      <c r="W9" s="8">
        <f>Tonga!D75</f>
        <v>0</v>
      </c>
      <c r="X9" s="8">
        <f>Tuvalu!D70</f>
        <v>0</v>
      </c>
    </row>
    <row r="10" spans="1:24">
      <c r="A10" s="5" t="s">
        <v>8</v>
      </c>
      <c r="B10" s="8">
        <f>Fiji!D53</f>
        <v>1.1441805625736904E-3</v>
      </c>
      <c r="C10" s="8">
        <f>Kiribati!D43</f>
        <v>0</v>
      </c>
      <c r="D10" s="8">
        <f>Nauru!D40</f>
        <v>1.8072289156626507E-4</v>
      </c>
      <c r="E10" s="8">
        <f>Samoa!D41</f>
        <v>0</v>
      </c>
      <c r="F10" s="8">
        <f>'Timor-Leste'!D48</f>
        <v>3.667739545997611E-3</v>
      </c>
      <c r="G10" s="8">
        <f>Tonga!D52</f>
        <v>0</v>
      </c>
      <c r="H10" s="8">
        <f>Tuvalu!D47</f>
        <v>0</v>
      </c>
      <c r="J10" s="8">
        <f>Fiji!D65</f>
        <v>1.2463728036293629E-3</v>
      </c>
      <c r="K10" s="8">
        <f>Kiribati!D55</f>
        <v>0</v>
      </c>
      <c r="L10" s="8">
        <f>Nauru!D52</f>
        <v>1.2285012285012285E-4</v>
      </c>
      <c r="M10" s="8">
        <f>Samoa!D53</f>
        <v>0</v>
      </c>
      <c r="N10" s="8">
        <f>'Timor-Leste'!D60</f>
        <v>2.2482129660917199E-3</v>
      </c>
      <c r="O10" s="8">
        <f>Tonga!D64</f>
        <v>0</v>
      </c>
      <c r="P10" s="8">
        <f>Tuvalu!D59</f>
        <v>0</v>
      </c>
      <c r="R10" s="8">
        <f>Fiji!D77</f>
        <v>3.8205849268841395E-3</v>
      </c>
      <c r="S10" s="8">
        <f>Kiribati!D67</f>
        <v>0</v>
      </c>
      <c r="T10" s="8">
        <f>Nauru!D64</f>
        <v>1.4563106796116503E-4</v>
      </c>
      <c r="U10" s="8">
        <f>Samoa!D65</f>
        <v>0</v>
      </c>
      <c r="V10" s="8">
        <f>'Timor-Leste'!D72</f>
        <v>4.3981346704871065E-3</v>
      </c>
      <c r="W10" s="8">
        <f>Tonga!D76</f>
        <v>0</v>
      </c>
      <c r="X10" s="8">
        <f>Tuvalu!D71</f>
        <v>0</v>
      </c>
    </row>
    <row r="11" spans="1:24">
      <c r="A11" s="5" t="s">
        <v>9</v>
      </c>
      <c r="B11" s="8">
        <f>Fiji!D54</f>
        <v>0</v>
      </c>
      <c r="C11" s="8">
        <f>Kiribati!D44</f>
        <v>3.0410380281690144E-2</v>
      </c>
      <c r="D11" s="8">
        <f>Nauru!D41</f>
        <v>0</v>
      </c>
      <c r="E11" s="8">
        <f>Samoa!D42</f>
        <v>0</v>
      </c>
      <c r="F11" s="8">
        <f>'Timor-Leste'!D49</f>
        <v>0</v>
      </c>
      <c r="G11" s="8">
        <f>Tonga!D53</f>
        <v>0</v>
      </c>
      <c r="H11" s="8">
        <f>Tuvalu!D48</f>
        <v>0</v>
      </c>
      <c r="J11" s="8">
        <f>Fiji!D66</f>
        <v>0</v>
      </c>
      <c r="K11" s="8">
        <f>Kiribati!D56</f>
        <v>1.5993561142744684E-2</v>
      </c>
      <c r="L11" s="8">
        <f>Nauru!D53</f>
        <v>0</v>
      </c>
      <c r="M11" s="8">
        <f>Samoa!D54</f>
        <v>0</v>
      </c>
      <c r="N11" s="8">
        <f>'Timor-Leste'!D61</f>
        <v>0</v>
      </c>
      <c r="O11" s="8">
        <f>Tonga!D65</f>
        <v>0</v>
      </c>
      <c r="P11" s="8">
        <f>Tuvalu!D60</f>
        <v>0</v>
      </c>
      <c r="R11" s="8">
        <f>Fiji!D78</f>
        <v>0</v>
      </c>
      <c r="S11" s="8">
        <f>Kiribati!D68</f>
        <v>2.6738538699690406E-2</v>
      </c>
      <c r="T11" s="8">
        <f>Nauru!D65</f>
        <v>0</v>
      </c>
      <c r="U11" s="8">
        <f>Samoa!D66</f>
        <v>0</v>
      </c>
      <c r="V11" s="8">
        <f>'Timor-Leste'!D73</f>
        <v>0</v>
      </c>
      <c r="W11" s="8">
        <f>Tonga!D77</f>
        <v>0</v>
      </c>
      <c r="X11" s="8">
        <f>Tuvalu!D72</f>
        <v>0</v>
      </c>
    </row>
    <row r="12" spans="1:24">
      <c r="A12" s="5" t="s">
        <v>10</v>
      </c>
      <c r="B12" s="8">
        <f>Fiji!D55</f>
        <v>1.4316995115378137E-4</v>
      </c>
      <c r="C12" s="8">
        <f>Kiribati!D45</f>
        <v>0</v>
      </c>
      <c r="D12" s="8">
        <f>Nauru!D42</f>
        <v>0</v>
      </c>
      <c r="E12" s="8">
        <f>Samoa!D43</f>
        <v>0</v>
      </c>
      <c r="F12" s="8">
        <f>'Timor-Leste'!D50</f>
        <v>0</v>
      </c>
      <c r="G12" s="8">
        <f>Tonga!D54</f>
        <v>0</v>
      </c>
      <c r="H12" s="8">
        <f>Tuvalu!D49</f>
        <v>0</v>
      </c>
      <c r="J12" s="8">
        <f>Fiji!D67</f>
        <v>1.5595714457308384E-4</v>
      </c>
      <c r="K12" s="8">
        <f>Kiribati!D57</f>
        <v>0</v>
      </c>
      <c r="L12" s="8">
        <f>Nauru!D54</f>
        <v>0</v>
      </c>
      <c r="M12" s="8">
        <f>Samoa!D55</f>
        <v>0</v>
      </c>
      <c r="N12" s="8">
        <f>'Timor-Leste'!D62</f>
        <v>0</v>
      </c>
      <c r="O12" s="8">
        <f>Tonga!D66</f>
        <v>0</v>
      </c>
      <c r="P12" s="8">
        <f>Tuvalu!D61</f>
        <v>0</v>
      </c>
      <c r="R12" s="8">
        <f>Fiji!D79</f>
        <v>4.7806524184476937E-4</v>
      </c>
      <c r="S12" s="8">
        <f>Kiribati!D69</f>
        <v>0</v>
      </c>
      <c r="T12" s="8">
        <f>Nauru!D66</f>
        <v>0</v>
      </c>
      <c r="U12" s="8">
        <f>Samoa!D67</f>
        <v>0</v>
      </c>
      <c r="V12" s="8">
        <f>'Timor-Leste'!D74</f>
        <v>0</v>
      </c>
      <c r="W12" s="8">
        <f>Tonga!D78</f>
        <v>0</v>
      </c>
      <c r="X12" s="8">
        <f>Tuvalu!D73</f>
        <v>0</v>
      </c>
    </row>
    <row r="13" spans="1:24">
      <c r="A13" s="5" t="s">
        <v>11</v>
      </c>
      <c r="B13" s="8">
        <f>Fiji!D56</f>
        <v>3.2285666161360957E-3</v>
      </c>
      <c r="C13" s="8">
        <f>Kiribati!D46</f>
        <v>0</v>
      </c>
      <c r="D13" s="8">
        <f>Nauru!D43</f>
        <v>0</v>
      </c>
      <c r="E13" s="8">
        <f>Samoa!D44</f>
        <v>0</v>
      </c>
      <c r="F13" s="8">
        <f>'Timor-Leste'!D51</f>
        <v>0</v>
      </c>
      <c r="G13" s="8">
        <f>Tonga!D55</f>
        <v>0</v>
      </c>
      <c r="H13" s="8">
        <f>Tuvalu!D50</f>
        <v>0</v>
      </c>
      <c r="J13" s="8">
        <f>Fiji!D68</f>
        <v>3.516925349619848E-3</v>
      </c>
      <c r="K13" s="8">
        <f>Kiribati!D58</f>
        <v>0</v>
      </c>
      <c r="L13" s="8">
        <f>Nauru!D55</f>
        <v>0</v>
      </c>
      <c r="M13" s="8">
        <f>Samoa!D56</f>
        <v>0</v>
      </c>
      <c r="N13" s="8">
        <f>'Timor-Leste'!D63</f>
        <v>0</v>
      </c>
      <c r="O13" s="8">
        <f>Tonga!D67</f>
        <v>0</v>
      </c>
      <c r="P13" s="8">
        <f>Tuvalu!D62</f>
        <v>0</v>
      </c>
      <c r="R13" s="8">
        <f>Fiji!D80</f>
        <v>1.0780652418447693E-2</v>
      </c>
      <c r="S13" s="8">
        <f>Kiribati!D70</f>
        <v>0</v>
      </c>
      <c r="T13" s="8">
        <f>Nauru!D67</f>
        <v>0</v>
      </c>
      <c r="U13" s="8">
        <f>Samoa!D68</f>
        <v>0</v>
      </c>
      <c r="V13" s="8">
        <f>'Timor-Leste'!D75</f>
        <v>0</v>
      </c>
      <c r="W13" s="8">
        <f>Tonga!D79</f>
        <v>0</v>
      </c>
      <c r="X13" s="8">
        <f>Tuvalu!D74</f>
        <v>0</v>
      </c>
    </row>
    <row r="14" spans="1:24">
      <c r="A14" s="5" t="s">
        <v>12</v>
      </c>
      <c r="B14" s="106">
        <f>Fiji!D57</f>
        <v>0</v>
      </c>
      <c r="C14" s="106">
        <f>Kiribati!D47</f>
        <v>0</v>
      </c>
      <c r="D14" s="106">
        <f>Nauru!D44</f>
        <v>0</v>
      </c>
      <c r="E14" s="106">
        <f>Samoa!D45</f>
        <v>0</v>
      </c>
      <c r="F14" s="106">
        <f>'Timor-Leste'!D52</f>
        <v>0</v>
      </c>
      <c r="G14" s="106">
        <f>Tonga!D56</f>
        <v>0</v>
      </c>
      <c r="H14" s="106">
        <f>Tuvalu!D51</f>
        <v>0</v>
      </c>
      <c r="J14" s="8">
        <f>Fiji!D69</f>
        <v>0</v>
      </c>
      <c r="K14" s="8">
        <f>Kiribati!D59</f>
        <v>0</v>
      </c>
      <c r="L14" s="8">
        <f>Nauru!D56</f>
        <v>0</v>
      </c>
      <c r="M14" s="8">
        <f>Samoa!D57</f>
        <v>0</v>
      </c>
      <c r="N14" s="8">
        <f>'Timor-Leste'!D64</f>
        <v>0</v>
      </c>
      <c r="O14" s="8">
        <f>Tonga!D68</f>
        <v>0</v>
      </c>
      <c r="P14" s="8">
        <f>Tuvalu!D63</f>
        <v>0</v>
      </c>
      <c r="R14" s="8">
        <f>Fiji!D81</f>
        <v>0</v>
      </c>
      <c r="S14" s="8">
        <f>Kiribati!D71</f>
        <v>0</v>
      </c>
      <c r="T14" s="8">
        <f>Nauru!D68</f>
        <v>0</v>
      </c>
      <c r="U14" s="8">
        <f>Samoa!D69</f>
        <v>0</v>
      </c>
      <c r="V14" s="8">
        <f>'Timor-Leste'!D76</f>
        <v>0</v>
      </c>
      <c r="W14" s="8">
        <f>Tonga!D80</f>
        <v>0</v>
      </c>
      <c r="X14" s="8">
        <f>Tuvalu!D75</f>
        <v>0</v>
      </c>
    </row>
    <row r="15" spans="1:24">
      <c r="A15" s="5" t="s">
        <v>899</v>
      </c>
      <c r="B15" s="8">
        <f>Fiji!D58</f>
        <v>0</v>
      </c>
      <c r="C15" s="8">
        <f>Kiribati!D48</f>
        <v>0</v>
      </c>
      <c r="D15" s="8">
        <f>Nauru!D45</f>
        <v>0</v>
      </c>
      <c r="E15" s="8">
        <f>Samoa!D46</f>
        <v>0</v>
      </c>
      <c r="F15" s="8">
        <f>'Timor-Leste'!D53</f>
        <v>0</v>
      </c>
      <c r="G15" s="8">
        <f>Tonga!D57</f>
        <v>0</v>
      </c>
      <c r="H15" s="8">
        <f>Tuvalu!D52</f>
        <v>0</v>
      </c>
      <c r="J15" s="8">
        <f>Fiji!D70</f>
        <v>0</v>
      </c>
      <c r="K15" s="8">
        <f>Kiribati!D60</f>
        <v>0</v>
      </c>
      <c r="L15" s="8">
        <f>Nauru!D57</f>
        <v>0</v>
      </c>
      <c r="M15" s="8">
        <f>Samoa!D58</f>
        <v>0</v>
      </c>
      <c r="N15" s="8">
        <f>'Timor-Leste'!D65</f>
        <v>0</v>
      </c>
      <c r="O15" s="8">
        <f>Tonga!D69</f>
        <v>0</v>
      </c>
      <c r="P15" s="8">
        <f>Tuvalu!D64</f>
        <v>0</v>
      </c>
      <c r="R15" s="8">
        <f>Fiji!D82</f>
        <v>0</v>
      </c>
      <c r="S15" s="8">
        <f>Kiribati!D72</f>
        <v>0</v>
      </c>
      <c r="T15" s="8">
        <f>Nauru!D69</f>
        <v>0</v>
      </c>
      <c r="U15" s="8">
        <f>Samoa!D70</f>
        <v>0</v>
      </c>
      <c r="V15" s="8">
        <f>'Timor-Leste'!D77</f>
        <v>0</v>
      </c>
      <c r="W15" s="8">
        <f>Tonga!D81</f>
        <v>0</v>
      </c>
      <c r="X15" s="8">
        <f>Tuvalu!D76</f>
        <v>0</v>
      </c>
    </row>
    <row r="16" spans="1:24">
      <c r="A16" s="148" t="s">
        <v>898</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row>
    <row r="17" spans="1:24">
      <c r="A17" s="5" t="s">
        <v>878</v>
      </c>
      <c r="B17" s="67">
        <f t="shared" ref="B17:H17" si="2">B8+B9</f>
        <v>4.6573185110325085E-3</v>
      </c>
      <c r="C17" s="67">
        <f t="shared" si="2"/>
        <v>4.2647887323943659E-2</v>
      </c>
      <c r="D17" s="67">
        <f t="shared" si="2"/>
        <v>1.3313253012048193E-2</v>
      </c>
      <c r="E17" s="67">
        <f t="shared" si="2"/>
        <v>8.631107126848947E-3</v>
      </c>
      <c r="F17" s="67">
        <f t="shared" si="2"/>
        <v>1.971245394126012E-2</v>
      </c>
      <c r="G17" s="67">
        <f t="shared" si="2"/>
        <v>3.138316151202749E-3</v>
      </c>
      <c r="H17" s="67">
        <f t="shared" si="2"/>
        <v>3.8589743589743587E-3</v>
      </c>
      <c r="J17" s="67">
        <f t="shared" ref="J17:P17" si="3">J8+J9</f>
        <v>5.0732859129624169E-3</v>
      </c>
      <c r="K17" s="67">
        <f t="shared" si="3"/>
        <v>2.24295647475037E-2</v>
      </c>
      <c r="L17" s="67">
        <f t="shared" si="3"/>
        <v>9.0499590499590506E-3</v>
      </c>
      <c r="M17" s="67">
        <f t="shared" si="3"/>
        <v>9.0116711751079583E-3</v>
      </c>
      <c r="N17" s="67">
        <f t="shared" si="3"/>
        <v>1.2083135672103066E-2</v>
      </c>
      <c r="O17" s="67">
        <f t="shared" si="3"/>
        <v>2.9041124553750089E-3</v>
      </c>
      <c r="P17" s="67">
        <f t="shared" si="3"/>
        <v>3.2030783604921034E-3</v>
      </c>
      <c r="R17" s="67">
        <f>R8+R9</f>
        <v>1.5551462317210349E-2</v>
      </c>
      <c r="S17" s="67">
        <f>S8+S9</f>
        <v>3.7498452012383901E-2</v>
      </c>
      <c r="T17" s="67">
        <f>T8+T9</f>
        <v>1.0728155339805827E-2</v>
      </c>
      <c r="U17" s="67">
        <f>U8+U9</f>
        <v>2.6198639455782314E-2</v>
      </c>
      <c r="V17" s="67">
        <f t="shared" ref="V17:X17" si="4">V8+V9</f>
        <v>2.3637999926697309E-2</v>
      </c>
      <c r="W17" s="67">
        <f>W8+W9</f>
        <v>8.1540178571428579E-3</v>
      </c>
      <c r="X17" s="67">
        <f t="shared" si="4"/>
        <v>3.4204545454545455E-3</v>
      </c>
    </row>
    <row r="18" spans="1:24">
      <c r="A18" s="5" t="s">
        <v>877</v>
      </c>
      <c r="B18" s="67">
        <f t="shared" ref="B18:G18" si="5">B7</f>
        <v>7.9636179888832744E-4</v>
      </c>
      <c r="C18" s="67">
        <f t="shared" si="5"/>
        <v>4.6284859154929574E-3</v>
      </c>
      <c r="D18" s="67">
        <f t="shared" si="5"/>
        <v>5.3253012048192772E-3</v>
      </c>
      <c r="E18" s="67">
        <f t="shared" si="5"/>
        <v>0</v>
      </c>
      <c r="F18" s="67">
        <f t="shared" si="5"/>
        <v>1.8801386513324727E-3</v>
      </c>
      <c r="G18" s="67">
        <f t="shared" si="5"/>
        <v>2.1391752577319589E-4</v>
      </c>
      <c r="H18" s="67">
        <f t="shared" ref="H18" si="6">H7</f>
        <v>1.217948717948718E-3</v>
      </c>
      <c r="J18" s="67">
        <f t="shared" ref="J18:P18" si="7">J7</f>
        <v>8.6748868181357687E-4</v>
      </c>
      <c r="K18" s="67">
        <f t="shared" si="7"/>
        <v>2.4342336992194632E-3</v>
      </c>
      <c r="L18" s="67">
        <f t="shared" si="7"/>
        <v>3.6199836199836202E-3</v>
      </c>
      <c r="M18" s="67">
        <f t="shared" si="7"/>
        <v>0</v>
      </c>
      <c r="N18" s="67">
        <f t="shared" si="7"/>
        <v>1.1524679004506985E-3</v>
      </c>
      <c r="O18" s="67">
        <f t="shared" si="7"/>
        <v>1.9795346328726449E-4</v>
      </c>
      <c r="P18" s="67">
        <f t="shared" si="7"/>
        <v>1.0109383529792353E-3</v>
      </c>
      <c r="R18" s="67">
        <f t="shared" ref="R18:W18" si="8">R7</f>
        <v>2.6591676040494936E-3</v>
      </c>
      <c r="S18" s="67">
        <f t="shared" si="8"/>
        <v>4.0696284829721359E-3</v>
      </c>
      <c r="T18" s="67">
        <f t="shared" si="8"/>
        <v>4.2912621359223304E-3</v>
      </c>
      <c r="U18" s="67">
        <f t="shared" si="8"/>
        <v>0</v>
      </c>
      <c r="V18" s="67">
        <f t="shared" si="8"/>
        <v>2.2545502165691685E-3</v>
      </c>
      <c r="W18" s="67">
        <f t="shared" si="8"/>
        <v>5.5580357142857146E-4</v>
      </c>
      <c r="X18" s="67">
        <f t="shared" ref="X18" si="9">X7</f>
        <v>1.0795454545454546E-3</v>
      </c>
    </row>
    <row r="19" spans="1:24">
      <c r="A19" s="5" t="s">
        <v>839</v>
      </c>
      <c r="B19" s="67">
        <f t="shared" ref="B19:G20" si="10">B10</f>
        <v>1.1441805625736904E-3</v>
      </c>
      <c r="C19" s="67">
        <f t="shared" si="10"/>
        <v>0</v>
      </c>
      <c r="D19" s="67">
        <f t="shared" si="10"/>
        <v>1.8072289156626507E-4</v>
      </c>
      <c r="E19" s="67">
        <f t="shared" si="10"/>
        <v>0</v>
      </c>
      <c r="F19" s="67">
        <f t="shared" si="10"/>
        <v>3.667739545997611E-3</v>
      </c>
      <c r="G19" s="67">
        <f t="shared" si="10"/>
        <v>0</v>
      </c>
      <c r="H19" s="67">
        <f t="shared" ref="H19" si="11">H10</f>
        <v>0</v>
      </c>
      <c r="J19" s="67">
        <f t="shared" ref="J19:P20" si="12">J10</f>
        <v>1.2463728036293629E-3</v>
      </c>
      <c r="K19" s="67">
        <f t="shared" si="12"/>
        <v>0</v>
      </c>
      <c r="L19" s="67">
        <f t="shared" si="12"/>
        <v>1.2285012285012285E-4</v>
      </c>
      <c r="M19" s="67">
        <f t="shared" si="12"/>
        <v>0</v>
      </c>
      <c r="N19" s="67">
        <f t="shared" si="12"/>
        <v>2.2482129660917199E-3</v>
      </c>
      <c r="O19" s="67">
        <f t="shared" si="12"/>
        <v>0</v>
      </c>
      <c r="P19" s="67">
        <f t="shared" si="12"/>
        <v>0</v>
      </c>
      <c r="R19" s="67">
        <f t="shared" ref="R19:W20" si="13">R10</f>
        <v>3.8205849268841395E-3</v>
      </c>
      <c r="S19" s="67">
        <f t="shared" si="13"/>
        <v>0</v>
      </c>
      <c r="T19" s="67">
        <f t="shared" si="13"/>
        <v>1.4563106796116503E-4</v>
      </c>
      <c r="U19" s="67">
        <f t="shared" si="13"/>
        <v>0</v>
      </c>
      <c r="V19" s="67">
        <f t="shared" si="13"/>
        <v>4.3981346704871065E-3</v>
      </c>
      <c r="W19" s="67">
        <f t="shared" si="13"/>
        <v>0</v>
      </c>
      <c r="X19" s="67">
        <f t="shared" ref="X19" si="14">X10</f>
        <v>0</v>
      </c>
    </row>
    <row r="20" spans="1:24">
      <c r="A20" s="5" t="s">
        <v>879</v>
      </c>
      <c r="B20" s="67">
        <f t="shared" si="10"/>
        <v>0</v>
      </c>
      <c r="C20" s="67">
        <f t="shared" si="10"/>
        <v>3.0410380281690144E-2</v>
      </c>
      <c r="D20" s="67">
        <f t="shared" si="10"/>
        <v>0</v>
      </c>
      <c r="E20" s="67">
        <f t="shared" si="10"/>
        <v>0</v>
      </c>
      <c r="F20" s="67">
        <f t="shared" si="10"/>
        <v>0</v>
      </c>
      <c r="G20" s="67">
        <f t="shared" si="10"/>
        <v>0</v>
      </c>
      <c r="H20" s="67">
        <f t="shared" ref="H20" si="15">H11</f>
        <v>0</v>
      </c>
      <c r="J20" s="67">
        <f t="shared" si="12"/>
        <v>0</v>
      </c>
      <c r="K20" s="67">
        <f t="shared" si="12"/>
        <v>1.5993561142744684E-2</v>
      </c>
      <c r="L20" s="67">
        <f t="shared" si="12"/>
        <v>0</v>
      </c>
      <c r="M20" s="67">
        <f t="shared" si="12"/>
        <v>0</v>
      </c>
      <c r="N20" s="67">
        <f t="shared" si="12"/>
        <v>0</v>
      </c>
      <c r="O20" s="67">
        <f t="shared" si="12"/>
        <v>0</v>
      </c>
      <c r="P20" s="67">
        <f t="shared" si="12"/>
        <v>0</v>
      </c>
      <c r="R20" s="67">
        <f t="shared" si="13"/>
        <v>0</v>
      </c>
      <c r="S20" s="67">
        <f t="shared" si="13"/>
        <v>2.6738538699690406E-2</v>
      </c>
      <c r="T20" s="67">
        <f t="shared" si="13"/>
        <v>0</v>
      </c>
      <c r="U20" s="67">
        <f t="shared" si="13"/>
        <v>0</v>
      </c>
      <c r="V20" s="67">
        <f t="shared" si="13"/>
        <v>0</v>
      </c>
      <c r="W20" s="67">
        <f t="shared" si="13"/>
        <v>0</v>
      </c>
      <c r="X20" s="67">
        <f t="shared" ref="X20" si="16">X11</f>
        <v>0</v>
      </c>
    </row>
    <row r="21" spans="1:24">
      <c r="A21" s="5" t="s">
        <v>876</v>
      </c>
      <c r="B21" s="67">
        <f t="shared" ref="B21:G21" si="17">B13</f>
        <v>3.2285666161360957E-3</v>
      </c>
      <c r="C21" s="67">
        <f t="shared" si="17"/>
        <v>0</v>
      </c>
      <c r="D21" s="67">
        <f t="shared" si="17"/>
        <v>0</v>
      </c>
      <c r="E21" s="67">
        <f t="shared" si="17"/>
        <v>0</v>
      </c>
      <c r="F21" s="67">
        <f t="shared" si="17"/>
        <v>0</v>
      </c>
      <c r="G21" s="67">
        <f t="shared" si="17"/>
        <v>0</v>
      </c>
      <c r="H21" s="67">
        <f t="shared" ref="H21" si="18">H13</f>
        <v>0</v>
      </c>
      <c r="J21" s="67">
        <f t="shared" ref="J21:P21" si="19">J13</f>
        <v>3.516925349619848E-3</v>
      </c>
      <c r="K21" s="67">
        <f t="shared" si="19"/>
        <v>0</v>
      </c>
      <c r="L21" s="67">
        <f t="shared" si="19"/>
        <v>0</v>
      </c>
      <c r="M21" s="67">
        <f t="shared" si="19"/>
        <v>0</v>
      </c>
      <c r="N21" s="67">
        <f t="shared" si="19"/>
        <v>0</v>
      </c>
      <c r="O21" s="67">
        <f t="shared" si="19"/>
        <v>0</v>
      </c>
      <c r="P21" s="67">
        <f t="shared" si="19"/>
        <v>0</v>
      </c>
      <c r="R21" s="67">
        <f t="shared" ref="R21:W21" si="20">R13</f>
        <v>1.0780652418447693E-2</v>
      </c>
      <c r="S21" s="67">
        <f t="shared" si="20"/>
        <v>0</v>
      </c>
      <c r="T21" s="67">
        <f t="shared" si="20"/>
        <v>0</v>
      </c>
      <c r="U21" s="67">
        <f t="shared" si="20"/>
        <v>0</v>
      </c>
      <c r="V21" s="67">
        <f t="shared" si="20"/>
        <v>0</v>
      </c>
      <c r="W21" s="67">
        <f t="shared" si="20"/>
        <v>0</v>
      </c>
      <c r="X21" s="67">
        <f t="shared" ref="X21" si="21">X13</f>
        <v>0</v>
      </c>
    </row>
    <row r="22" spans="1:24">
      <c r="A22" s="5" t="s">
        <v>840</v>
      </c>
      <c r="B22" s="67">
        <f>B12</f>
        <v>1.4316995115378137E-4</v>
      </c>
      <c r="C22" s="67">
        <f>C12</f>
        <v>0</v>
      </c>
      <c r="D22" s="67">
        <f>D12</f>
        <v>0</v>
      </c>
      <c r="E22" s="67">
        <f>E12</f>
        <v>0</v>
      </c>
      <c r="F22" s="67">
        <f t="shared" ref="F22:H22" si="22">F12</f>
        <v>0</v>
      </c>
      <c r="G22" s="67">
        <f>G12</f>
        <v>0</v>
      </c>
      <c r="H22" s="67">
        <f t="shared" si="22"/>
        <v>0</v>
      </c>
      <c r="J22" s="67">
        <f t="shared" ref="J22:P22" si="23">J12</f>
        <v>1.5595714457308384E-4</v>
      </c>
      <c r="K22" s="67">
        <f t="shared" si="23"/>
        <v>0</v>
      </c>
      <c r="L22" s="67">
        <f t="shared" si="23"/>
        <v>0</v>
      </c>
      <c r="M22" s="67">
        <f t="shared" si="23"/>
        <v>0</v>
      </c>
      <c r="N22" s="67">
        <f t="shared" si="23"/>
        <v>0</v>
      </c>
      <c r="O22" s="67">
        <f t="shared" si="23"/>
        <v>0</v>
      </c>
      <c r="P22" s="67">
        <f t="shared" si="23"/>
        <v>0</v>
      </c>
      <c r="R22" s="67">
        <f>R12</f>
        <v>4.7806524184476937E-4</v>
      </c>
      <c r="S22" s="67">
        <f>S12</f>
        <v>0</v>
      </c>
      <c r="T22" s="67">
        <f>T12</f>
        <v>0</v>
      </c>
      <c r="U22" s="67">
        <f>U12</f>
        <v>0</v>
      </c>
      <c r="V22" s="67">
        <f t="shared" ref="V22:X22" si="24">V12</f>
        <v>0</v>
      </c>
      <c r="W22" s="67">
        <f>W12</f>
        <v>0</v>
      </c>
      <c r="X22" s="67">
        <f t="shared" si="24"/>
        <v>0</v>
      </c>
    </row>
    <row r="23" spans="1:24">
      <c r="A23" s="151" t="s">
        <v>4</v>
      </c>
      <c r="B23" s="152">
        <f>SUM(B7:B15)</f>
        <v>9.9695974397844035E-3</v>
      </c>
      <c r="C23" s="152">
        <f t="shared" ref="C23:H23" si="25">SUM(C7:C15)</f>
        <v>7.7686753521126764E-2</v>
      </c>
      <c r="D23" s="152">
        <f t="shared" si="25"/>
        <v>1.8819277108433737E-2</v>
      </c>
      <c r="E23" s="152">
        <f t="shared" si="25"/>
        <v>8.631107126848947E-3</v>
      </c>
      <c r="F23" s="152">
        <f t="shared" si="25"/>
        <v>2.5260332138590205E-2</v>
      </c>
      <c r="G23" s="152">
        <f t="shared" si="25"/>
        <v>3.352233676975945E-3</v>
      </c>
      <c r="H23" s="152">
        <f t="shared" si="25"/>
        <v>5.076923076923077E-3</v>
      </c>
      <c r="J23" s="152">
        <f>SUM(J7:J15)</f>
        <v>1.0860029892598287E-2</v>
      </c>
      <c r="K23" s="152">
        <f t="shared" ref="K23:P23" si="26">SUM(K7:K15)</f>
        <v>4.0857359589467845E-2</v>
      </c>
      <c r="L23" s="152">
        <f t="shared" si="26"/>
        <v>1.2792792792792794E-2</v>
      </c>
      <c r="M23" s="152">
        <f t="shared" si="26"/>
        <v>9.0116711751079583E-3</v>
      </c>
      <c r="N23" s="152">
        <f t="shared" si="26"/>
        <v>1.5483816538645485E-2</v>
      </c>
      <c r="O23" s="152">
        <f t="shared" si="26"/>
        <v>3.1020659186622732E-3</v>
      </c>
      <c r="P23" s="152">
        <f t="shared" si="26"/>
        <v>4.2140167134713385E-3</v>
      </c>
      <c r="R23" s="152">
        <f>SUM(R7:R15)</f>
        <v>3.3289932508436447E-2</v>
      </c>
      <c r="S23" s="152">
        <f t="shared" ref="S23:X23" si="27">SUM(S7:S15)</f>
        <v>6.8306619195046436E-2</v>
      </c>
      <c r="T23" s="152">
        <f t="shared" si="27"/>
        <v>1.5165048543689323E-2</v>
      </c>
      <c r="U23" s="152">
        <f t="shared" si="27"/>
        <v>2.6198639455782314E-2</v>
      </c>
      <c r="V23" s="152">
        <f t="shared" si="27"/>
        <v>3.0290684813753584E-2</v>
      </c>
      <c r="W23" s="152">
        <f t="shared" si="27"/>
        <v>8.7098214285714296E-3</v>
      </c>
      <c r="X23" s="152">
        <f t="shared" si="27"/>
        <v>4.5000000000000005E-3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278E-1994-9049-BBF5-70A4358AE50E}">
  <dimension ref="A1:H97"/>
  <sheetViews>
    <sheetView workbookViewId="0"/>
  </sheetViews>
  <sheetFormatPr defaultColWidth="11" defaultRowHeight="15.75"/>
  <cols>
    <col min="1" max="1" width="50" customWidth="1"/>
    <col min="2" max="7" width="34.5" customWidth="1"/>
    <col min="8" max="8" width="25.5" bestFit="1" customWidth="1"/>
    <col min="9" max="9" width="57.875" customWidth="1"/>
    <col min="10" max="10" width="16.875" customWidth="1"/>
    <col min="11" max="11" width="35" customWidth="1"/>
    <col min="13" max="13" width="14.625" customWidth="1"/>
    <col min="14" max="16" width="28" customWidth="1"/>
    <col min="18" max="18" width="12.875" customWidth="1"/>
    <col min="19" max="21" width="26.375" customWidth="1"/>
  </cols>
  <sheetData>
    <row r="1" spans="1:7" ht="28.5">
      <c r="A1" s="79" t="s">
        <v>38</v>
      </c>
      <c r="C1" s="35"/>
      <c r="D1" s="36"/>
    </row>
    <row r="2" spans="1:7">
      <c r="A2" t="s">
        <v>851</v>
      </c>
      <c r="B2" t="s">
        <v>139</v>
      </c>
    </row>
    <row r="3" spans="1:7">
      <c r="A3" t="s">
        <v>78</v>
      </c>
      <c r="B3" t="s">
        <v>79</v>
      </c>
    </row>
    <row r="4" spans="1:7">
      <c r="B4" s="24"/>
      <c r="C4" s="24"/>
    </row>
    <row r="5" spans="1:7">
      <c r="A5" s="80" t="s">
        <v>850</v>
      </c>
      <c r="B5" s="80" t="s">
        <v>15</v>
      </c>
      <c r="C5" s="80" t="s">
        <v>16</v>
      </c>
      <c r="D5" s="80" t="s">
        <v>848</v>
      </c>
      <c r="E5" s="80" t="s">
        <v>49</v>
      </c>
      <c r="F5" s="80" t="s">
        <v>31</v>
      </c>
      <c r="G5" s="80" t="s">
        <v>32</v>
      </c>
    </row>
    <row r="6" spans="1:7" ht="15.95" customHeight="1">
      <c r="A6" s="5" t="s">
        <v>22</v>
      </c>
      <c r="B6" s="5">
        <v>2013</v>
      </c>
      <c r="C6" s="170" t="s">
        <v>20</v>
      </c>
      <c r="D6" s="7">
        <v>55301</v>
      </c>
      <c r="E6" s="177" t="s">
        <v>80</v>
      </c>
      <c r="F6" s="5" t="s">
        <v>1</v>
      </c>
      <c r="G6" s="5" t="s">
        <v>6</v>
      </c>
    </row>
    <row r="7" spans="1:7">
      <c r="A7" s="5" t="s">
        <v>23</v>
      </c>
      <c r="B7" s="5">
        <v>2013</v>
      </c>
      <c r="C7" s="171"/>
      <c r="D7" s="7">
        <v>38336</v>
      </c>
      <c r="E7" s="178"/>
      <c r="F7" s="5" t="s">
        <v>1</v>
      </c>
      <c r="G7" s="5" t="s">
        <v>11</v>
      </c>
    </row>
    <row r="8" spans="1:7">
      <c r="A8" s="5" t="s">
        <v>24</v>
      </c>
      <c r="B8" s="5">
        <v>2013</v>
      </c>
      <c r="C8" s="171"/>
      <c r="D8" s="7">
        <v>12386</v>
      </c>
      <c r="E8" s="178"/>
      <c r="F8" s="5" t="s">
        <v>1</v>
      </c>
      <c r="G8" s="5" t="s">
        <v>8</v>
      </c>
    </row>
    <row r="9" spans="1:7">
      <c r="A9" s="5" t="s">
        <v>26</v>
      </c>
      <c r="B9" s="5">
        <v>2018</v>
      </c>
      <c r="C9" s="171"/>
      <c r="D9" s="7">
        <v>9356</v>
      </c>
      <c r="E9" s="178"/>
      <c r="F9" s="5" t="s">
        <v>1</v>
      </c>
      <c r="G9" s="5" t="s">
        <v>5</v>
      </c>
    </row>
    <row r="10" spans="1:7">
      <c r="A10" s="5" t="s">
        <v>21</v>
      </c>
      <c r="B10" s="5">
        <v>2010</v>
      </c>
      <c r="C10" s="172"/>
      <c r="D10" s="7">
        <v>1200</v>
      </c>
      <c r="E10" s="178"/>
      <c r="F10" s="5" t="s">
        <v>1</v>
      </c>
      <c r="G10" s="5" t="s">
        <v>8</v>
      </c>
    </row>
    <row r="11" spans="1:7">
      <c r="A11" s="5" t="s">
        <v>44</v>
      </c>
      <c r="B11" s="5">
        <v>1970</v>
      </c>
      <c r="C11" s="5" t="s">
        <v>17</v>
      </c>
      <c r="D11" s="5">
        <v>400</v>
      </c>
      <c r="E11" s="178"/>
      <c r="F11" s="5" t="s">
        <v>1</v>
      </c>
      <c r="G11" s="5" t="s">
        <v>10</v>
      </c>
    </row>
    <row r="12" spans="1:7">
      <c r="A12" s="5" t="s">
        <v>18</v>
      </c>
      <c r="B12" s="5">
        <v>1989</v>
      </c>
      <c r="C12" s="5" t="s">
        <v>19</v>
      </c>
      <c r="D12" s="7">
        <v>1300</v>
      </c>
      <c r="E12" s="178"/>
      <c r="F12" s="5" t="s">
        <v>1</v>
      </c>
      <c r="G12" s="5" t="s">
        <v>10</v>
      </c>
    </row>
    <row r="13" spans="1:7">
      <c r="A13" s="5" t="s">
        <v>27</v>
      </c>
      <c r="B13" s="5">
        <v>2018</v>
      </c>
      <c r="C13" s="5" t="s">
        <v>25</v>
      </c>
      <c r="D13" s="7">
        <v>100</v>
      </c>
      <c r="E13" s="178"/>
      <c r="F13" s="5" t="s">
        <v>1</v>
      </c>
      <c r="G13" s="5" t="s">
        <v>5</v>
      </c>
    </row>
    <row r="14" spans="1:7">
      <c r="A14" s="5" t="s">
        <v>29</v>
      </c>
      <c r="B14" s="5">
        <v>2017</v>
      </c>
      <c r="C14" s="5" t="s">
        <v>30</v>
      </c>
      <c r="D14" s="7">
        <v>11486</v>
      </c>
      <c r="E14" s="178"/>
      <c r="F14" s="5" t="s">
        <v>2</v>
      </c>
      <c r="G14" s="5" t="s">
        <v>6</v>
      </c>
    </row>
    <row r="15" spans="1:7" ht="17.100000000000001" customHeight="1">
      <c r="A15" s="5" t="s">
        <v>849</v>
      </c>
      <c r="B15" s="5">
        <v>2014</v>
      </c>
      <c r="C15" s="5" t="s">
        <v>46</v>
      </c>
      <c r="D15" s="7">
        <v>2184.5</v>
      </c>
      <c r="E15" s="178"/>
      <c r="F15" s="5" t="s">
        <v>0</v>
      </c>
      <c r="G15" s="5" t="s">
        <v>5</v>
      </c>
    </row>
    <row r="16" spans="1:7" ht="17.100000000000001" customHeight="1">
      <c r="A16" s="161" t="s">
        <v>939</v>
      </c>
      <c r="B16" s="5"/>
      <c r="C16" s="5" t="s">
        <v>948</v>
      </c>
      <c r="D16" s="7">
        <v>27370</v>
      </c>
      <c r="E16" s="179"/>
      <c r="F16" s="5" t="s">
        <v>2</v>
      </c>
      <c r="G16" s="5" t="s">
        <v>6</v>
      </c>
    </row>
    <row r="17" spans="1:8">
      <c r="A17" s="81" t="s">
        <v>846</v>
      </c>
      <c r="B17" s="81"/>
      <c r="C17" s="81"/>
      <c r="D17" s="81"/>
      <c r="E17" s="81"/>
      <c r="F17" s="81"/>
      <c r="G17" s="81"/>
    </row>
    <row r="18" spans="1:8" ht="15.95" customHeight="1">
      <c r="A18" s="5" t="s">
        <v>74</v>
      </c>
      <c r="B18" s="173">
        <v>1966</v>
      </c>
      <c r="C18" s="170" t="s">
        <v>28</v>
      </c>
      <c r="D18" s="76">
        <v>191798</v>
      </c>
      <c r="E18" s="176" t="s">
        <v>85</v>
      </c>
      <c r="F18" s="5" t="s">
        <v>846</v>
      </c>
      <c r="G18" s="5" t="s">
        <v>6</v>
      </c>
      <c r="H18" s="14"/>
    </row>
    <row r="19" spans="1:8">
      <c r="A19" s="5" t="s">
        <v>75</v>
      </c>
      <c r="B19" s="174"/>
      <c r="C19" s="171"/>
      <c r="D19" s="76">
        <v>3899</v>
      </c>
      <c r="E19" s="176"/>
      <c r="F19" s="5" t="s">
        <v>846</v>
      </c>
      <c r="G19" s="5" t="s">
        <v>7</v>
      </c>
      <c r="H19" s="12"/>
    </row>
    <row r="20" spans="1:8">
      <c r="A20" s="5" t="s">
        <v>76</v>
      </c>
      <c r="B20" s="174"/>
      <c r="C20" s="171"/>
      <c r="D20" s="76">
        <v>26742</v>
      </c>
      <c r="E20" s="176"/>
      <c r="F20" s="5" t="s">
        <v>846</v>
      </c>
      <c r="G20" s="5" t="s">
        <v>5</v>
      </c>
      <c r="H20" s="12"/>
    </row>
    <row r="21" spans="1:8">
      <c r="A21" s="5" t="s">
        <v>77</v>
      </c>
      <c r="B21" s="175"/>
      <c r="C21" s="172"/>
      <c r="D21" s="76">
        <v>55525</v>
      </c>
      <c r="E21" s="176"/>
      <c r="F21" s="5" t="s">
        <v>846</v>
      </c>
      <c r="G21" s="5" t="s">
        <v>10</v>
      </c>
      <c r="H21" s="12"/>
    </row>
    <row r="22" spans="1:8">
      <c r="A22" s="64" t="s">
        <v>841</v>
      </c>
      <c r="B22" s="63"/>
      <c r="C22" s="63"/>
      <c r="D22" s="63"/>
      <c r="E22" s="63"/>
      <c r="F22" s="63"/>
      <c r="G22" s="63"/>
    </row>
    <row r="24" spans="1:8">
      <c r="A24" s="1" t="s">
        <v>3</v>
      </c>
    </row>
    <row r="25" spans="1:8">
      <c r="A25" s="87" t="s">
        <v>41</v>
      </c>
      <c r="B25" s="87" t="s">
        <v>39</v>
      </c>
      <c r="C25" s="87" t="s">
        <v>141</v>
      </c>
      <c r="D25" s="87" t="s">
        <v>313</v>
      </c>
      <c r="E25" s="87" t="s">
        <v>834</v>
      </c>
    </row>
    <row r="26" spans="1:8">
      <c r="A26" s="83" t="s">
        <v>0</v>
      </c>
      <c r="B26" s="77">
        <f>SUMIF($F$6:$F$21,A26,$D$6:$D$21)</f>
        <v>2184.5</v>
      </c>
      <c r="C26" s="78">
        <f>(B26/1000)/$B$87</f>
        <v>1.8397338723260905E-4</v>
      </c>
      <c r="D26" s="78">
        <f>(B26/1000)/$B$88</f>
        <v>2.0040493077641271E-4</v>
      </c>
      <c r="E26" s="78">
        <f>(B26/1000)/$B$89</f>
        <v>6.1431383577052864E-4</v>
      </c>
    </row>
    <row r="27" spans="1:8">
      <c r="A27" s="83" t="s">
        <v>1</v>
      </c>
      <c r="B27" s="77">
        <f>SUMIF($F$6:$F$21,A27,$D$6:$D$21)</f>
        <v>118379</v>
      </c>
      <c r="C27" s="78">
        <f>(B27/1000)/$B$87</f>
        <v>9.9695974397844035E-3</v>
      </c>
      <c r="D27" s="78">
        <f>(B27/1000)/$B$88</f>
        <v>1.0860029892598289E-2</v>
      </c>
      <c r="E27" s="78">
        <f>(B27/1000)/$B$89</f>
        <v>3.3289932508436447E-2</v>
      </c>
    </row>
    <row r="28" spans="1:8">
      <c r="A28" s="83" t="s">
        <v>2</v>
      </c>
      <c r="B28" s="77">
        <f>SUMIF($F$6:$F$21,A28,$D$6:$D$21)</f>
        <v>38856</v>
      </c>
      <c r="C28" s="78">
        <f>(B28/1000)/$B$87</f>
        <v>3.2723597776654879E-3</v>
      </c>
      <c r="D28" s="78">
        <f>(B28/1000)/$B$88</f>
        <v>3.5646298879598503E-3</v>
      </c>
      <c r="E28" s="78">
        <f>(B28/1000)/$B$89</f>
        <v>1.0926884139482566E-2</v>
      </c>
    </row>
    <row r="29" spans="1:8">
      <c r="A29" s="47" t="s">
        <v>3</v>
      </c>
      <c r="B29" s="82">
        <f>SUM(B26:B28)</f>
        <v>159419.5</v>
      </c>
      <c r="C29" s="85">
        <f>(B29/1000)/$B$87</f>
        <v>1.3425930604682499E-2</v>
      </c>
      <c r="D29" s="85">
        <f>(B29/1000)/$B$88</f>
        <v>1.4625064711334552E-2</v>
      </c>
      <c r="E29" s="85">
        <f>(B29/1000)/$B$89</f>
        <v>4.4831130483689537E-2</v>
      </c>
    </row>
    <row r="30" spans="1:8">
      <c r="A30" s="1"/>
      <c r="B30" s="74"/>
      <c r="C30" s="98"/>
      <c r="D30" s="98"/>
      <c r="E30" s="98"/>
    </row>
    <row r="31" spans="1:8">
      <c r="A31" s="97" t="s">
        <v>846</v>
      </c>
      <c r="B31" s="92">
        <f>SUMIF($F$6:$F$21,A31,$D$6:$D$21)</f>
        <v>277964</v>
      </c>
      <c r="C31" s="93">
        <f>(B31/1000)/$B$87</f>
        <v>2.3409466060299814E-2</v>
      </c>
      <c r="D31" s="93">
        <f>(B31/1000)/$B$88</f>
        <v>2.5500277490654515E-2</v>
      </c>
      <c r="E31" s="93">
        <f>(B31/1000)/$B$89</f>
        <v>7.8167604049493813E-2</v>
      </c>
    </row>
    <row r="32" spans="1:8">
      <c r="A32" s="94" t="s">
        <v>859</v>
      </c>
      <c r="B32" s="95">
        <f>B31+B29</f>
        <v>437383.5</v>
      </c>
      <c r="C32" s="96">
        <f>(B32/1000)/$B$87</f>
        <v>3.6835396664982319E-2</v>
      </c>
      <c r="D32" s="96">
        <f>(B32/1000)/$B$88</f>
        <v>4.0125342201989073E-2</v>
      </c>
      <c r="E32" s="96">
        <f>(B32/1000)/$B$89</f>
        <v>0.12299873453318336</v>
      </c>
    </row>
    <row r="33" spans="1:6">
      <c r="A33" s="52"/>
    </row>
    <row r="34" spans="1:6">
      <c r="A34" s="113" t="s">
        <v>885</v>
      </c>
    </row>
    <row r="35" spans="1:6">
      <c r="A35" s="52"/>
    </row>
    <row r="36" spans="1:6">
      <c r="B36" s="47" t="s">
        <v>3</v>
      </c>
      <c r="C36" s="47" t="str">
        <f>A26</f>
        <v>Social security benefits (271)</v>
      </c>
      <c r="D36" s="47" t="str">
        <f>A27</f>
        <v>Social assistance benefits (272)</v>
      </c>
      <c r="E36" s="47" t="str">
        <f>A28</f>
        <v>Employment-related social benefits (273)</v>
      </c>
      <c r="F36" s="47" t="str">
        <f>A31</f>
        <v>Provident fund expenditure</v>
      </c>
    </row>
    <row r="37" spans="1:6">
      <c r="A37" s="1"/>
      <c r="B37" s="91" t="s">
        <v>39</v>
      </c>
      <c r="C37" s="91"/>
      <c r="D37" s="91"/>
      <c r="E37" s="91"/>
      <c r="F37" s="91"/>
    </row>
    <row r="38" spans="1:6">
      <c r="A38" s="5" t="s">
        <v>5</v>
      </c>
      <c r="B38" s="6">
        <f>SUMIF($G$6:$G$15,A38,$D$6:$D$15)</f>
        <v>11640.5</v>
      </c>
      <c r="C38" s="6">
        <f t="shared" ref="C38:C46" si="0">SUMIFS($D$6:$D$21,$F$6:$F$21,$A$26,$G$6:$G$21,$A38)</f>
        <v>2184.5</v>
      </c>
      <c r="D38" s="6">
        <f t="shared" ref="D38:D46" si="1">SUMIFS($D$6:$D$21,$F$6:$F$21,$A$27,$G$6:$G$21,$A38)</f>
        <v>9456</v>
      </c>
      <c r="E38" s="6">
        <f t="shared" ref="E38:E46" si="2">SUMIFS($D$6:$D$21,$F$6:$F$21,$A$28,$G$6:$G$21,$A38)</f>
        <v>0</v>
      </c>
      <c r="F38" s="6">
        <f t="shared" ref="F38:F46" si="3">SUMIFS($D$6:$D$21,$F$6:$F$21,$A$31,$G$6:$G$21,$A38)</f>
        <v>26742</v>
      </c>
    </row>
    <row r="39" spans="1:6">
      <c r="A39" s="5" t="s">
        <v>6</v>
      </c>
      <c r="B39" s="6">
        <f t="shared" ref="B39:B46" ca="1" si="4">SUMIF($G$6:$G$21,A39,$D$6:$D$15)</f>
        <v>285955</v>
      </c>
      <c r="C39" s="6">
        <f t="shared" si="0"/>
        <v>0</v>
      </c>
      <c r="D39" s="6">
        <f t="shared" si="1"/>
        <v>55301</v>
      </c>
      <c r="E39" s="6">
        <f t="shared" si="2"/>
        <v>38856</v>
      </c>
      <c r="F39" s="6">
        <f t="shared" si="3"/>
        <v>191798</v>
      </c>
    </row>
    <row r="40" spans="1:6">
      <c r="A40" s="5" t="s">
        <v>7</v>
      </c>
      <c r="B40" s="6">
        <f t="shared" ca="1" si="4"/>
        <v>3899</v>
      </c>
      <c r="C40" s="6">
        <f t="shared" si="0"/>
        <v>0</v>
      </c>
      <c r="D40" s="6">
        <f t="shared" si="1"/>
        <v>0</v>
      </c>
      <c r="E40" s="6">
        <f t="shared" si="2"/>
        <v>0</v>
      </c>
      <c r="F40" s="6">
        <f t="shared" si="3"/>
        <v>3899</v>
      </c>
    </row>
    <row r="41" spans="1:6">
      <c r="A41" s="5" t="s">
        <v>8</v>
      </c>
      <c r="B41" s="6">
        <f t="shared" ca="1" si="4"/>
        <v>13586</v>
      </c>
      <c r="C41" s="6">
        <f t="shared" si="0"/>
        <v>0</v>
      </c>
      <c r="D41" s="6">
        <f t="shared" si="1"/>
        <v>13586</v>
      </c>
      <c r="E41" s="6">
        <f t="shared" si="2"/>
        <v>0</v>
      </c>
      <c r="F41" s="6">
        <f t="shared" si="3"/>
        <v>0</v>
      </c>
    </row>
    <row r="42" spans="1:6">
      <c r="A42" s="5" t="s">
        <v>9</v>
      </c>
      <c r="B42" s="6">
        <f t="shared" ca="1" si="4"/>
        <v>0</v>
      </c>
      <c r="C42" s="6">
        <f t="shared" si="0"/>
        <v>0</v>
      </c>
      <c r="D42" s="6">
        <f t="shared" si="1"/>
        <v>0</v>
      </c>
      <c r="E42" s="6">
        <f t="shared" si="2"/>
        <v>0</v>
      </c>
      <c r="F42" s="6">
        <f t="shared" si="3"/>
        <v>0</v>
      </c>
    </row>
    <row r="43" spans="1:6">
      <c r="A43" s="5" t="s">
        <v>10</v>
      </c>
      <c r="B43" s="6">
        <f t="shared" ca="1" si="4"/>
        <v>57225</v>
      </c>
      <c r="C43" s="6">
        <f t="shared" si="0"/>
        <v>0</v>
      </c>
      <c r="D43" s="6">
        <f t="shared" si="1"/>
        <v>1700</v>
      </c>
      <c r="E43" s="6">
        <f t="shared" si="2"/>
        <v>0</v>
      </c>
      <c r="F43" s="6">
        <f t="shared" si="3"/>
        <v>55525</v>
      </c>
    </row>
    <row r="44" spans="1:6">
      <c r="A44" s="5" t="s">
        <v>11</v>
      </c>
      <c r="B44" s="6">
        <f t="shared" ca="1" si="4"/>
        <v>38336</v>
      </c>
      <c r="C44" s="6">
        <f t="shared" si="0"/>
        <v>0</v>
      </c>
      <c r="D44" s="6">
        <f t="shared" si="1"/>
        <v>38336</v>
      </c>
      <c r="E44" s="6">
        <f t="shared" si="2"/>
        <v>0</v>
      </c>
      <c r="F44" s="6">
        <f t="shared" si="3"/>
        <v>0</v>
      </c>
    </row>
    <row r="45" spans="1:6">
      <c r="A45" s="5" t="s">
        <v>12</v>
      </c>
      <c r="B45" s="6">
        <f t="shared" ca="1" si="4"/>
        <v>0</v>
      </c>
      <c r="C45" s="6">
        <f t="shared" si="0"/>
        <v>0</v>
      </c>
      <c r="D45" s="6">
        <f t="shared" si="1"/>
        <v>0</v>
      </c>
      <c r="E45" s="6">
        <f t="shared" si="2"/>
        <v>0</v>
      </c>
      <c r="F45" s="6">
        <f t="shared" si="3"/>
        <v>0</v>
      </c>
    </row>
    <row r="46" spans="1:6">
      <c r="A46" s="5" t="s">
        <v>13</v>
      </c>
      <c r="B46" s="6">
        <f t="shared" ca="1" si="4"/>
        <v>0</v>
      </c>
      <c r="C46" s="6">
        <f t="shared" si="0"/>
        <v>0</v>
      </c>
      <c r="D46" s="6">
        <f t="shared" si="1"/>
        <v>0</v>
      </c>
      <c r="E46" s="6">
        <f t="shared" si="2"/>
        <v>0</v>
      </c>
      <c r="F46" s="6">
        <f t="shared" si="3"/>
        <v>0</v>
      </c>
    </row>
    <row r="47" spans="1:6">
      <c r="A47" s="47" t="s">
        <v>4</v>
      </c>
      <c r="B47" s="48">
        <f ca="1">SUM(B38:B46)</f>
        <v>410641.5</v>
      </c>
      <c r="C47" s="5"/>
      <c r="D47" s="5"/>
      <c r="E47" s="5"/>
      <c r="F47" s="5"/>
    </row>
    <row r="48" spans="1:6">
      <c r="A48" s="1"/>
      <c r="B48" s="9"/>
    </row>
    <row r="49" spans="1:6">
      <c r="B49" s="91" t="s">
        <v>43</v>
      </c>
      <c r="C49" s="91"/>
      <c r="D49" s="91"/>
      <c r="E49" s="91"/>
      <c r="F49" s="91"/>
    </row>
    <row r="50" spans="1:6">
      <c r="A50" s="5" t="s">
        <v>5</v>
      </c>
      <c r="B50" s="8">
        <f t="shared" ref="B50:F58" si="5">(B38/1000)/$B$87</f>
        <v>9.8033518612093652E-4</v>
      </c>
      <c r="C50" s="8">
        <f t="shared" si="5"/>
        <v>1.8397338723260905E-4</v>
      </c>
      <c r="D50" s="8">
        <f t="shared" si="5"/>
        <v>7.9636179888832744E-4</v>
      </c>
      <c r="E50" s="8">
        <f t="shared" si="5"/>
        <v>0</v>
      </c>
      <c r="F50" s="8">
        <f t="shared" si="5"/>
        <v>2.2521475492673069E-3</v>
      </c>
    </row>
    <row r="51" spans="1:6">
      <c r="A51" s="5" t="s">
        <v>6</v>
      </c>
      <c r="B51" s="8">
        <f t="shared" ca="1" si="5"/>
        <v>2.408244904834091E-2</v>
      </c>
      <c r="C51" s="8">
        <f t="shared" si="5"/>
        <v>0</v>
      </c>
      <c r="D51" s="8">
        <f t="shared" si="5"/>
        <v>4.6573185110325085E-3</v>
      </c>
      <c r="E51" s="8">
        <f t="shared" si="5"/>
        <v>3.2723597776654879E-3</v>
      </c>
      <c r="F51" s="8">
        <f t="shared" si="5"/>
        <v>1.6152770759642918E-2</v>
      </c>
    </row>
    <row r="52" spans="1:6">
      <c r="A52" s="5" t="s">
        <v>7</v>
      </c>
      <c r="B52" s="8">
        <f t="shared" ca="1" si="5"/>
        <v>3.2836449385211387E-4</v>
      </c>
      <c r="C52" s="8">
        <f t="shared" si="5"/>
        <v>0</v>
      </c>
      <c r="D52" s="8">
        <f t="shared" si="5"/>
        <v>0</v>
      </c>
      <c r="E52" s="8">
        <f t="shared" si="5"/>
        <v>0</v>
      </c>
      <c r="F52" s="8">
        <f t="shared" si="5"/>
        <v>3.2836449385211387E-4</v>
      </c>
    </row>
    <row r="53" spans="1:6">
      <c r="A53" s="5" t="s">
        <v>8</v>
      </c>
      <c r="B53" s="8">
        <f t="shared" ca="1" si="5"/>
        <v>1.1441805625736904E-3</v>
      </c>
      <c r="C53" s="8">
        <f t="shared" si="5"/>
        <v>0</v>
      </c>
      <c r="D53" s="8">
        <f t="shared" si="5"/>
        <v>1.1441805625736904E-3</v>
      </c>
      <c r="E53" s="8">
        <f t="shared" si="5"/>
        <v>0</v>
      </c>
      <c r="F53" s="8">
        <f t="shared" si="5"/>
        <v>0</v>
      </c>
    </row>
    <row r="54" spans="1:6">
      <c r="A54" s="5" t="s">
        <v>9</v>
      </c>
      <c r="B54" s="8">
        <f t="shared" ca="1" si="5"/>
        <v>0</v>
      </c>
      <c r="C54" s="8">
        <f t="shared" si="5"/>
        <v>0</v>
      </c>
      <c r="D54" s="8">
        <f t="shared" si="5"/>
        <v>0</v>
      </c>
      <c r="E54" s="8">
        <f t="shared" si="5"/>
        <v>0</v>
      </c>
      <c r="F54" s="8">
        <f t="shared" si="5"/>
        <v>0</v>
      </c>
    </row>
    <row r="55" spans="1:6">
      <c r="A55" s="5" t="s">
        <v>10</v>
      </c>
      <c r="B55" s="8">
        <f t="shared" ca="1" si="5"/>
        <v>4.819353208691258E-3</v>
      </c>
      <c r="C55" s="8">
        <f t="shared" si="5"/>
        <v>0</v>
      </c>
      <c r="D55" s="8">
        <f t="shared" si="5"/>
        <v>1.4316995115378137E-4</v>
      </c>
      <c r="E55" s="8">
        <f t="shared" si="5"/>
        <v>0</v>
      </c>
      <c r="F55" s="8">
        <f t="shared" si="5"/>
        <v>4.676183257537477E-3</v>
      </c>
    </row>
    <row r="56" spans="1:6">
      <c r="A56" s="5" t="s">
        <v>11</v>
      </c>
      <c r="B56" s="8">
        <f t="shared" ca="1" si="5"/>
        <v>3.2285666161360957E-3</v>
      </c>
      <c r="C56" s="8">
        <f t="shared" si="5"/>
        <v>0</v>
      </c>
      <c r="D56" s="8">
        <f t="shared" si="5"/>
        <v>3.2285666161360957E-3</v>
      </c>
      <c r="E56" s="8">
        <f t="shared" si="5"/>
        <v>0</v>
      </c>
      <c r="F56" s="8">
        <f t="shared" si="5"/>
        <v>0</v>
      </c>
    </row>
    <row r="57" spans="1:6">
      <c r="A57" s="5" t="s">
        <v>12</v>
      </c>
      <c r="B57" s="8">
        <f t="shared" ca="1" si="5"/>
        <v>0</v>
      </c>
      <c r="C57" s="8">
        <f t="shared" si="5"/>
        <v>0</v>
      </c>
      <c r="D57" s="8">
        <f t="shared" si="5"/>
        <v>0</v>
      </c>
      <c r="E57" s="8">
        <f t="shared" si="5"/>
        <v>0</v>
      </c>
      <c r="F57" s="8">
        <f t="shared" si="5"/>
        <v>0</v>
      </c>
    </row>
    <row r="58" spans="1:6">
      <c r="A58" s="5" t="s">
        <v>13</v>
      </c>
      <c r="B58" s="8">
        <f t="shared" ca="1" si="5"/>
        <v>0</v>
      </c>
      <c r="C58" s="8">
        <f t="shared" si="5"/>
        <v>0</v>
      </c>
      <c r="D58" s="8">
        <f t="shared" si="5"/>
        <v>0</v>
      </c>
      <c r="E58" s="8">
        <f t="shared" si="5"/>
        <v>0</v>
      </c>
      <c r="F58" s="8">
        <f t="shared" si="5"/>
        <v>0</v>
      </c>
    </row>
    <row r="59" spans="1:6">
      <c r="A59" s="1" t="s">
        <v>4</v>
      </c>
      <c r="B59" s="67">
        <f ca="1">SUM(B50:B58)</f>
        <v>3.4583249115715003E-2</v>
      </c>
      <c r="C59" s="67">
        <f t="shared" ref="C59:F59" si="6">SUM(C50:C58)</f>
        <v>1.8397338723260905E-4</v>
      </c>
      <c r="D59" s="67">
        <f t="shared" si="6"/>
        <v>9.9695974397844035E-3</v>
      </c>
      <c r="E59" s="67">
        <f t="shared" si="6"/>
        <v>3.2723597776654879E-3</v>
      </c>
      <c r="F59" s="67">
        <f t="shared" si="6"/>
        <v>2.3409466060299818E-2</v>
      </c>
    </row>
    <row r="60" spans="1:6">
      <c r="A60" s="1"/>
      <c r="B60" s="69"/>
      <c r="C60" s="69"/>
      <c r="D60" s="69"/>
      <c r="E60" s="69"/>
      <c r="F60" s="69"/>
    </row>
    <row r="61" spans="1:6">
      <c r="B61" s="91" t="s">
        <v>844</v>
      </c>
      <c r="C61" s="91"/>
      <c r="D61" s="91"/>
      <c r="E61" s="91"/>
      <c r="F61" s="91"/>
    </row>
    <row r="62" spans="1:6">
      <c r="A62" s="5" t="s">
        <v>5</v>
      </c>
      <c r="B62" s="8">
        <f t="shared" ref="B62:F70" si="7">(B38/1000)/$B$88</f>
        <v>1.0678936125899897E-3</v>
      </c>
      <c r="C62" s="8">
        <f t="shared" si="7"/>
        <v>2.0040493077641271E-4</v>
      </c>
      <c r="D62" s="8">
        <f t="shared" si="7"/>
        <v>8.6748868181357687E-4</v>
      </c>
      <c r="E62" s="8">
        <f t="shared" si="7"/>
        <v>0</v>
      </c>
      <c r="F62" s="8">
        <f t="shared" si="7"/>
        <v>2.4532976236314166E-3</v>
      </c>
    </row>
    <row r="63" spans="1:6">
      <c r="A63" s="5" t="s">
        <v>6</v>
      </c>
      <c r="B63" s="8">
        <f t="shared" ca="1" si="7"/>
        <v>2.6233367809644813E-2</v>
      </c>
      <c r="C63" s="8">
        <f t="shared" si="7"/>
        <v>0</v>
      </c>
      <c r="D63" s="8">
        <f t="shared" si="7"/>
        <v>5.0732859129624169E-3</v>
      </c>
      <c r="E63" s="8">
        <f t="shared" si="7"/>
        <v>3.5646298879598503E-3</v>
      </c>
      <c r="F63" s="8">
        <f t="shared" si="7"/>
        <v>1.7595452008722548E-2</v>
      </c>
    </row>
    <row r="64" spans="1:6">
      <c r="A64" s="5" t="s">
        <v>7</v>
      </c>
      <c r="B64" s="8">
        <f t="shared" ca="1" si="7"/>
        <v>3.5769229805320815E-4</v>
      </c>
      <c r="C64" s="8">
        <f t="shared" si="7"/>
        <v>0</v>
      </c>
      <c r="D64" s="8">
        <f t="shared" si="7"/>
        <v>0</v>
      </c>
      <c r="E64" s="8">
        <f t="shared" si="7"/>
        <v>0</v>
      </c>
      <c r="F64" s="8">
        <f t="shared" si="7"/>
        <v>3.5769229805320815E-4</v>
      </c>
    </row>
    <row r="65" spans="1:6">
      <c r="A65" s="5" t="s">
        <v>8</v>
      </c>
      <c r="B65" s="8">
        <f t="shared" ca="1" si="7"/>
        <v>1.2463728036293629E-3</v>
      </c>
      <c r="C65" s="8">
        <f t="shared" si="7"/>
        <v>0</v>
      </c>
      <c r="D65" s="8">
        <f t="shared" si="7"/>
        <v>1.2463728036293629E-3</v>
      </c>
      <c r="E65" s="8">
        <f t="shared" si="7"/>
        <v>0</v>
      </c>
      <c r="F65" s="8">
        <f t="shared" si="7"/>
        <v>0</v>
      </c>
    </row>
    <row r="66" spans="1:6">
      <c r="A66" s="5" t="s">
        <v>9</v>
      </c>
      <c r="B66" s="8">
        <f t="shared" ca="1" si="7"/>
        <v>0</v>
      </c>
      <c r="C66" s="8">
        <f t="shared" si="7"/>
        <v>0</v>
      </c>
      <c r="D66" s="8">
        <f t="shared" si="7"/>
        <v>0</v>
      </c>
      <c r="E66" s="8">
        <f t="shared" si="7"/>
        <v>0</v>
      </c>
      <c r="F66" s="8">
        <f t="shared" si="7"/>
        <v>0</v>
      </c>
    </row>
    <row r="67" spans="1:6">
      <c r="A67" s="5" t="s">
        <v>10</v>
      </c>
      <c r="B67" s="8">
        <f t="shared" ca="1" si="7"/>
        <v>5.2497927048204248E-3</v>
      </c>
      <c r="C67" s="8">
        <f t="shared" si="7"/>
        <v>0</v>
      </c>
      <c r="D67" s="8">
        <f t="shared" si="7"/>
        <v>1.5595714457308384E-4</v>
      </c>
      <c r="E67" s="8">
        <f t="shared" si="7"/>
        <v>0</v>
      </c>
      <c r="F67" s="8">
        <f t="shared" si="7"/>
        <v>5.0938355602473413E-3</v>
      </c>
    </row>
    <row r="68" spans="1:6">
      <c r="A68" s="5" t="s">
        <v>11</v>
      </c>
      <c r="B68" s="8">
        <f t="shared" ca="1" si="7"/>
        <v>3.516925349619848E-3</v>
      </c>
      <c r="C68" s="8">
        <f t="shared" si="7"/>
        <v>0</v>
      </c>
      <c r="D68" s="8">
        <f t="shared" si="7"/>
        <v>3.516925349619848E-3</v>
      </c>
      <c r="E68" s="8">
        <f t="shared" si="7"/>
        <v>0</v>
      </c>
      <c r="F68" s="8">
        <f t="shared" si="7"/>
        <v>0</v>
      </c>
    </row>
    <row r="69" spans="1:6">
      <c r="A69" s="5" t="s">
        <v>12</v>
      </c>
      <c r="B69" s="8">
        <f t="shared" ca="1" si="7"/>
        <v>0</v>
      </c>
      <c r="C69" s="8">
        <f t="shared" si="7"/>
        <v>0</v>
      </c>
      <c r="D69" s="8">
        <f t="shared" si="7"/>
        <v>0</v>
      </c>
      <c r="E69" s="8">
        <f t="shared" si="7"/>
        <v>0</v>
      </c>
      <c r="F69" s="8">
        <f t="shared" si="7"/>
        <v>0</v>
      </c>
    </row>
    <row r="70" spans="1:6">
      <c r="A70" s="5" t="s">
        <v>13</v>
      </c>
      <c r="B70" s="8">
        <f t="shared" ca="1" si="7"/>
        <v>0</v>
      </c>
      <c r="C70" s="8">
        <f t="shared" si="7"/>
        <v>0</v>
      </c>
      <c r="D70" s="8">
        <f t="shared" si="7"/>
        <v>0</v>
      </c>
      <c r="E70" s="8">
        <f t="shared" si="7"/>
        <v>0</v>
      </c>
      <c r="F70" s="8">
        <f t="shared" si="7"/>
        <v>0</v>
      </c>
    </row>
    <row r="71" spans="1:6">
      <c r="A71" s="47" t="s">
        <v>4</v>
      </c>
      <c r="B71" s="84">
        <f ca="1">SUM(B62:B70)</f>
        <v>3.7672044578357648E-2</v>
      </c>
      <c r="C71" s="84">
        <f t="shared" ref="C71:F71" si="8">SUM(C62:C70)</f>
        <v>2.0040493077641271E-4</v>
      </c>
      <c r="D71" s="84">
        <f t="shared" si="8"/>
        <v>1.0860029892598287E-2</v>
      </c>
      <c r="E71" s="84">
        <f t="shared" si="8"/>
        <v>3.5646298879598503E-3</v>
      </c>
      <c r="F71" s="84">
        <f t="shared" si="8"/>
        <v>2.5500277490654512E-2</v>
      </c>
    </row>
    <row r="72" spans="1:6">
      <c r="A72" s="1"/>
      <c r="B72" s="112"/>
      <c r="C72" s="112"/>
      <c r="D72" s="112"/>
      <c r="E72" s="112"/>
      <c r="F72" s="112"/>
    </row>
    <row r="73" spans="1:6">
      <c r="B73" s="91" t="s">
        <v>845</v>
      </c>
      <c r="C73" s="91"/>
      <c r="D73" s="91"/>
      <c r="E73" s="91"/>
      <c r="F73" s="91"/>
    </row>
    <row r="74" spans="1:6">
      <c r="A74" s="5" t="s">
        <v>5</v>
      </c>
      <c r="B74" s="8">
        <f t="shared" ref="B74:F82" si="9">(B38/1000)/$B$89</f>
        <v>3.2734814398200224E-3</v>
      </c>
      <c r="C74" s="8">
        <f t="shared" si="9"/>
        <v>6.1431383577052864E-4</v>
      </c>
      <c r="D74" s="8">
        <f t="shared" si="9"/>
        <v>2.6591676040494936E-3</v>
      </c>
      <c r="E74" s="8">
        <f t="shared" si="9"/>
        <v>0</v>
      </c>
      <c r="F74" s="8">
        <f t="shared" si="9"/>
        <v>7.5202474690663672E-3</v>
      </c>
    </row>
    <row r="75" spans="1:6">
      <c r="A75" s="5" t="s">
        <v>6</v>
      </c>
      <c r="B75" s="8">
        <f t="shared" ca="1" si="9"/>
        <v>8.0414791901012375E-2</v>
      </c>
      <c r="C75" s="8">
        <f t="shared" si="9"/>
        <v>0</v>
      </c>
      <c r="D75" s="8">
        <f t="shared" si="9"/>
        <v>1.5551462317210349E-2</v>
      </c>
      <c r="E75" s="8">
        <f t="shared" si="9"/>
        <v>1.0926884139482566E-2</v>
      </c>
      <c r="F75" s="8">
        <f t="shared" si="9"/>
        <v>5.3936445444319463E-2</v>
      </c>
    </row>
    <row r="76" spans="1:6">
      <c r="A76" s="5" t="s">
        <v>7</v>
      </c>
      <c r="B76" s="8">
        <f t="shared" ca="1" si="9"/>
        <v>1.0964566929133857E-3</v>
      </c>
      <c r="C76" s="8">
        <f t="shared" si="9"/>
        <v>0</v>
      </c>
      <c r="D76" s="8">
        <f t="shared" si="9"/>
        <v>0</v>
      </c>
      <c r="E76" s="8">
        <f t="shared" si="9"/>
        <v>0</v>
      </c>
      <c r="F76" s="8">
        <f t="shared" si="9"/>
        <v>1.0964566929133857E-3</v>
      </c>
    </row>
    <row r="77" spans="1:6">
      <c r="A77" s="5" t="s">
        <v>8</v>
      </c>
      <c r="B77" s="8">
        <f t="shared" ca="1" si="9"/>
        <v>3.8205849268841395E-3</v>
      </c>
      <c r="C77" s="8">
        <f t="shared" si="9"/>
        <v>0</v>
      </c>
      <c r="D77" s="8">
        <f t="shared" si="9"/>
        <v>3.8205849268841395E-3</v>
      </c>
      <c r="E77" s="8">
        <f t="shared" si="9"/>
        <v>0</v>
      </c>
      <c r="F77" s="8">
        <f t="shared" si="9"/>
        <v>0</v>
      </c>
    </row>
    <row r="78" spans="1:6">
      <c r="A78" s="5" t="s">
        <v>9</v>
      </c>
      <c r="B78" s="8">
        <f t="shared" ca="1" si="9"/>
        <v>0</v>
      </c>
      <c r="C78" s="8">
        <f t="shared" si="9"/>
        <v>0</v>
      </c>
      <c r="D78" s="8">
        <f t="shared" si="9"/>
        <v>0</v>
      </c>
      <c r="E78" s="8">
        <f t="shared" si="9"/>
        <v>0</v>
      </c>
      <c r="F78" s="8">
        <f t="shared" si="9"/>
        <v>0</v>
      </c>
    </row>
    <row r="79" spans="1:6">
      <c r="A79" s="5" t="s">
        <v>10</v>
      </c>
      <c r="B79" s="8">
        <f t="shared" ca="1" si="9"/>
        <v>1.6092519685039372E-2</v>
      </c>
      <c r="C79" s="8">
        <f t="shared" si="9"/>
        <v>0</v>
      </c>
      <c r="D79" s="8">
        <f t="shared" si="9"/>
        <v>4.7806524184476937E-4</v>
      </c>
      <c r="E79" s="8">
        <f t="shared" si="9"/>
        <v>0</v>
      </c>
      <c r="F79" s="8">
        <f t="shared" si="9"/>
        <v>1.5614454443194601E-2</v>
      </c>
    </row>
    <row r="80" spans="1:6">
      <c r="A80" s="5" t="s">
        <v>11</v>
      </c>
      <c r="B80" s="8">
        <f t="shared" ca="1" si="9"/>
        <v>1.0780652418447693E-2</v>
      </c>
      <c r="C80" s="8">
        <f t="shared" si="9"/>
        <v>0</v>
      </c>
      <c r="D80" s="8">
        <f t="shared" si="9"/>
        <v>1.0780652418447693E-2</v>
      </c>
      <c r="E80" s="8">
        <f t="shared" si="9"/>
        <v>0</v>
      </c>
      <c r="F80" s="8">
        <f t="shared" si="9"/>
        <v>0</v>
      </c>
    </row>
    <row r="81" spans="1:6">
      <c r="A81" s="5" t="s">
        <v>12</v>
      </c>
      <c r="B81" s="8">
        <f t="shared" ca="1" si="9"/>
        <v>0</v>
      </c>
      <c r="C81" s="8">
        <f t="shared" si="9"/>
        <v>0</v>
      </c>
      <c r="D81" s="8">
        <f t="shared" si="9"/>
        <v>0</v>
      </c>
      <c r="E81" s="8">
        <f t="shared" si="9"/>
        <v>0</v>
      </c>
      <c r="F81" s="8">
        <f t="shared" si="9"/>
        <v>0</v>
      </c>
    </row>
    <row r="82" spans="1:6">
      <c r="A82" s="5" t="s">
        <v>13</v>
      </c>
      <c r="B82" s="8">
        <f t="shared" ca="1" si="9"/>
        <v>0</v>
      </c>
      <c r="C82" s="8">
        <f t="shared" si="9"/>
        <v>0</v>
      </c>
      <c r="D82" s="8">
        <f t="shared" si="9"/>
        <v>0</v>
      </c>
      <c r="E82" s="8">
        <f t="shared" si="9"/>
        <v>0</v>
      </c>
      <c r="F82" s="8">
        <f t="shared" si="9"/>
        <v>0</v>
      </c>
    </row>
    <row r="83" spans="1:6">
      <c r="A83" s="1" t="s">
        <v>4</v>
      </c>
      <c r="B83" s="84">
        <f ca="1">SUM(B74:B82)</f>
        <v>0.11547848706411699</v>
      </c>
      <c r="C83" s="84">
        <f t="shared" ref="C83:F83" si="10">SUM(C74:C82)</f>
        <v>6.1431383577052864E-4</v>
      </c>
      <c r="D83" s="84">
        <f t="shared" si="10"/>
        <v>3.3289932508436447E-2</v>
      </c>
      <c r="E83" s="84">
        <f t="shared" si="10"/>
        <v>1.0926884139482566E-2</v>
      </c>
      <c r="F83" s="84">
        <f t="shared" si="10"/>
        <v>7.8167604049493827E-2</v>
      </c>
    </row>
    <row r="85" spans="1:6">
      <c r="A85" s="118" t="s">
        <v>852</v>
      </c>
      <c r="B85" s="120"/>
      <c r="C85" s="120"/>
      <c r="D85" s="120"/>
    </row>
    <row r="86" spans="1:6">
      <c r="A86" s="121" t="s">
        <v>853</v>
      </c>
      <c r="B86" s="121" t="s">
        <v>48</v>
      </c>
      <c r="C86" s="128" t="s">
        <v>49</v>
      </c>
      <c r="D86" s="121" t="s">
        <v>828</v>
      </c>
    </row>
    <row r="87" spans="1:6">
      <c r="A87" s="122" t="s">
        <v>315</v>
      </c>
      <c r="B87" s="127">
        <f>'IMF WEO_Data'!AS4*1000</f>
        <v>11874</v>
      </c>
      <c r="C87" s="125" t="s">
        <v>140</v>
      </c>
      <c r="D87" s="122">
        <v>2019</v>
      </c>
    </row>
    <row r="88" spans="1:6">
      <c r="A88" s="122" t="s">
        <v>316</v>
      </c>
      <c r="B88" s="127">
        <f>'GNI data (WDI)'!R68</f>
        <v>10900.4304012719</v>
      </c>
      <c r="C88" s="122" t="s">
        <v>314</v>
      </c>
      <c r="D88" s="122">
        <v>2019</v>
      </c>
    </row>
    <row r="89" spans="1:6">
      <c r="A89" s="122" t="s">
        <v>835</v>
      </c>
      <c r="B89" s="127">
        <f>'IMF WEO_Data'!AS29*1000</f>
        <v>3556</v>
      </c>
      <c r="C89" s="125" t="s">
        <v>140</v>
      </c>
      <c r="D89" s="122">
        <v>2019</v>
      </c>
    </row>
    <row r="90" spans="1:6">
      <c r="A90" s="122" t="s">
        <v>847</v>
      </c>
      <c r="B90" s="126">
        <f>B89/B87</f>
        <v>0.29947785076638034</v>
      </c>
      <c r="C90" s="125" t="s">
        <v>140</v>
      </c>
      <c r="D90" s="122">
        <v>2019</v>
      </c>
    </row>
    <row r="91" spans="1:6">
      <c r="B91" s="70"/>
    </row>
    <row r="92" spans="1:6">
      <c r="B92" s="70"/>
    </row>
    <row r="93" spans="1:6" hidden="1">
      <c r="A93" s="4" t="s">
        <v>37</v>
      </c>
      <c r="B93" s="70"/>
    </row>
    <row r="94" spans="1:6" hidden="1">
      <c r="A94" s="1" t="s">
        <v>36</v>
      </c>
      <c r="C94" s="12"/>
    </row>
    <row r="95" spans="1:6" hidden="1">
      <c r="A95" t="s">
        <v>33</v>
      </c>
    </row>
    <row r="96" spans="1:6" hidden="1">
      <c r="A96" t="s">
        <v>34</v>
      </c>
    </row>
    <row r="97" spans="1:1" hidden="1">
      <c r="A97" t="s">
        <v>35</v>
      </c>
    </row>
  </sheetData>
  <mergeCells count="5">
    <mergeCell ref="C6:C10"/>
    <mergeCell ref="C18:C21"/>
    <mergeCell ref="B18:B21"/>
    <mergeCell ref="E18:E21"/>
    <mergeCell ref="E6:E16"/>
  </mergeCells>
  <phoneticPr fontId="14" type="noConversion"/>
  <dataValidations count="3">
    <dataValidation type="list" allowBlank="1" showInputMessage="1" showErrorMessage="1" sqref="G18:G21 G6:G16" xr:uid="{A4F9C3AA-B275-5043-A47D-B5D58F7E1462}">
      <formula1>$A$38:$A$46</formula1>
    </dataValidation>
    <dataValidation type="list" allowBlank="1" showInputMessage="1" showErrorMessage="1" sqref="F18:F21 F6:F16" xr:uid="{A265DDC8-0F5C-1249-ABE5-26E74A4A83A5}">
      <formula1>$A$26:$A$31</formula1>
    </dataValidation>
    <dataValidation type="list" allowBlank="1" showInputMessage="1" showErrorMessage="1" sqref="F13:F17" xr:uid="{09018B4A-2C86-9B44-934F-73EC9BD83005}">
      <formula1>$A$26:$A$28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AC22-5CA5-2543-9B5C-B6C80C71DA26}">
  <dimension ref="A1:O87"/>
  <sheetViews>
    <sheetView workbookViewId="0">
      <pane xSplit="1" ySplit="5" topLeftCell="B6" activePane="bottomRight" state="frozen"/>
      <selection pane="topRight" activeCell="B1" sqref="B1"/>
      <selection pane="bottomLeft" activeCell="A6" sqref="A6"/>
      <selection pane="bottomRight" activeCell="E10" sqref="E10:E12"/>
    </sheetView>
  </sheetViews>
  <sheetFormatPr defaultColWidth="11" defaultRowHeight="15.75"/>
  <cols>
    <col min="1" max="1" width="50" customWidth="1"/>
    <col min="2" max="8" width="34.5" customWidth="1"/>
    <col min="9" max="10" width="26.375" customWidth="1"/>
    <col min="11" max="11" width="35" customWidth="1"/>
  </cols>
  <sheetData>
    <row r="1" spans="1:8" ht="28.5">
      <c r="A1" s="79" t="s">
        <v>47</v>
      </c>
      <c r="C1" s="35"/>
      <c r="D1" s="36"/>
    </row>
    <row r="2" spans="1:8">
      <c r="A2" t="s">
        <v>851</v>
      </c>
      <c r="B2" s="24">
        <v>2020</v>
      </c>
    </row>
    <row r="3" spans="1:8">
      <c r="A3" t="s">
        <v>78</v>
      </c>
      <c r="B3" t="s">
        <v>82</v>
      </c>
    </row>
    <row r="5" spans="1:8" s="52" customFormat="1">
      <c r="A5" s="87" t="s">
        <v>14</v>
      </c>
      <c r="B5" s="87" t="s">
        <v>15</v>
      </c>
      <c r="C5" s="87" t="s">
        <v>16</v>
      </c>
      <c r="D5" s="87" t="s">
        <v>890</v>
      </c>
      <c r="E5" s="87" t="s">
        <v>49</v>
      </c>
      <c r="F5" s="87" t="s">
        <v>31</v>
      </c>
      <c r="G5" s="87" t="s">
        <v>32</v>
      </c>
      <c r="H5" s="87" t="s">
        <v>861</v>
      </c>
    </row>
    <row r="6" spans="1:8">
      <c r="A6" s="5" t="s">
        <v>50</v>
      </c>
      <c r="B6" s="5">
        <v>2004</v>
      </c>
      <c r="C6" s="181" t="s">
        <v>51</v>
      </c>
      <c r="D6" s="50">
        <v>12112</v>
      </c>
      <c r="E6" s="187" t="s">
        <v>881</v>
      </c>
      <c r="F6" s="5" t="s">
        <v>1</v>
      </c>
      <c r="G6" s="5" t="s">
        <v>6</v>
      </c>
      <c r="H6" s="5"/>
    </row>
    <row r="7" spans="1:8">
      <c r="A7" s="5" t="s">
        <v>880</v>
      </c>
      <c r="B7" s="5">
        <v>2020</v>
      </c>
      <c r="C7" s="182"/>
      <c r="D7" s="7">
        <v>8636.5480000000007</v>
      </c>
      <c r="E7" s="188"/>
      <c r="F7" s="5" t="s">
        <v>1</v>
      </c>
      <c r="G7" s="5" t="s">
        <v>9</v>
      </c>
      <c r="H7" s="5"/>
    </row>
    <row r="8" spans="1:8">
      <c r="A8" s="5" t="s">
        <v>52</v>
      </c>
      <c r="B8" s="5">
        <v>2019</v>
      </c>
      <c r="C8" s="183"/>
      <c r="D8" s="51">
        <v>1314.49</v>
      </c>
      <c r="E8" s="189"/>
      <c r="F8" s="5" t="s">
        <v>1</v>
      </c>
      <c r="G8" s="5" t="s">
        <v>5</v>
      </c>
      <c r="H8" s="5"/>
    </row>
    <row r="9" spans="1:8">
      <c r="A9" s="81" t="s">
        <v>846</v>
      </c>
      <c r="B9" s="81"/>
      <c r="C9" s="81"/>
      <c r="D9" s="81"/>
      <c r="E9" s="81"/>
      <c r="F9" s="81"/>
      <c r="G9" s="81"/>
    </row>
    <row r="10" spans="1:8">
      <c r="A10" s="5" t="s">
        <v>71</v>
      </c>
      <c r="B10" s="170">
        <v>1977</v>
      </c>
      <c r="C10" s="184" t="s">
        <v>53</v>
      </c>
      <c r="D10" s="163">
        <v>8808</v>
      </c>
      <c r="E10" s="190" t="s">
        <v>949</v>
      </c>
      <c r="F10" s="5" t="s">
        <v>846</v>
      </c>
      <c r="G10" s="5" t="s">
        <v>6</v>
      </c>
      <c r="H10" s="180" t="s">
        <v>862</v>
      </c>
    </row>
    <row r="11" spans="1:8">
      <c r="A11" s="5" t="s">
        <v>72</v>
      </c>
      <c r="B11" s="171"/>
      <c r="C11" s="185"/>
      <c r="D11" s="163">
        <v>924</v>
      </c>
      <c r="E11" s="191"/>
      <c r="F11" s="5" t="s">
        <v>846</v>
      </c>
      <c r="G11" s="5" t="s">
        <v>7</v>
      </c>
      <c r="H11" s="180"/>
    </row>
    <row r="12" spans="1:8">
      <c r="A12" s="5" t="s">
        <v>73</v>
      </c>
      <c r="B12" s="172"/>
      <c r="C12" s="186"/>
      <c r="D12" s="163">
        <v>336</v>
      </c>
      <c r="E12" s="192"/>
      <c r="F12" s="5" t="s">
        <v>846</v>
      </c>
      <c r="G12" s="5" t="s">
        <v>5</v>
      </c>
      <c r="H12" s="180"/>
    </row>
    <row r="14" spans="1:8">
      <c r="A14" s="1" t="s">
        <v>3</v>
      </c>
    </row>
    <row r="15" spans="1:8">
      <c r="A15" s="80" t="s">
        <v>41</v>
      </c>
      <c r="B15" s="80" t="s">
        <v>59</v>
      </c>
      <c r="C15" s="80" t="s">
        <v>141</v>
      </c>
      <c r="D15" s="80" t="s">
        <v>313</v>
      </c>
      <c r="E15" s="80" t="s">
        <v>834</v>
      </c>
    </row>
    <row r="16" spans="1:8">
      <c r="A16" s="47" t="s">
        <v>0</v>
      </c>
      <c r="B16" s="6">
        <f>SUMIF($F$6:$F$12,A16,$D$6:$D$12)</f>
        <v>0</v>
      </c>
      <c r="C16" s="8">
        <f>B16/(B77*1000)</f>
        <v>0</v>
      </c>
      <c r="D16" s="75">
        <f>B16/($B$78*1000)</f>
        <v>0</v>
      </c>
      <c r="E16" s="8">
        <f>B16/($B$79*1000)</f>
        <v>0</v>
      </c>
      <c r="F16" s="18"/>
    </row>
    <row r="17" spans="1:6">
      <c r="A17" s="47" t="s">
        <v>1</v>
      </c>
      <c r="B17" s="6">
        <f>SUMIF($F$6:$F$12,A17,$D$6:$D$12)</f>
        <v>22063.038000000004</v>
      </c>
      <c r="C17" s="8">
        <f>B17/(B77*1000)</f>
        <v>7.7686753521126778E-2</v>
      </c>
      <c r="D17" s="75">
        <f>B17/($B$78*1000)</f>
        <v>4.0857359589467859E-2</v>
      </c>
      <c r="E17" s="8">
        <f>B17/($B$79*1000)</f>
        <v>6.830661919504645E-2</v>
      </c>
    </row>
    <row r="18" spans="1:6">
      <c r="A18" s="47" t="s">
        <v>2</v>
      </c>
      <c r="B18" s="6">
        <f>SUMIF($F$6:$F$12,A18,$D$6:$D$12)</f>
        <v>0</v>
      </c>
      <c r="C18" s="8">
        <f>B18/(B78*1000)</f>
        <v>0</v>
      </c>
      <c r="D18" s="75">
        <f>B18/($B$78*1000)</f>
        <v>0</v>
      </c>
      <c r="E18" s="8">
        <f>B18/($B$79*1000)</f>
        <v>0</v>
      </c>
    </row>
    <row r="19" spans="1:6">
      <c r="A19" s="5" t="s">
        <v>3</v>
      </c>
      <c r="B19" s="102">
        <f>SUM(B16:B18)</f>
        <v>22063.038000000004</v>
      </c>
      <c r="C19" s="103">
        <f>SUM(C16:C18)</f>
        <v>7.7686753521126778E-2</v>
      </c>
      <c r="D19" s="103">
        <f t="shared" ref="D19:E19" si="0">SUM(D16:D18)</f>
        <v>4.0857359589467859E-2</v>
      </c>
      <c r="E19" s="103">
        <f t="shared" si="0"/>
        <v>6.830661919504645E-2</v>
      </c>
    </row>
    <row r="20" spans="1:6">
      <c r="A20" s="1"/>
      <c r="B20" s="37"/>
      <c r="C20" s="101"/>
      <c r="D20" s="116"/>
      <c r="E20" s="101"/>
    </row>
    <row r="21" spans="1:6">
      <c r="A21" s="104" t="s">
        <v>846</v>
      </c>
      <c r="B21" s="107">
        <f>SUMIF($F$6:$F$12,A21,$D$6:$D$12)</f>
        <v>10068</v>
      </c>
      <c r="C21" s="108">
        <f>B21/(B79*1000)</f>
        <v>3.1170278637770898E-2</v>
      </c>
      <c r="D21" s="108">
        <f>B21/($B$78*1000)</f>
        <v>1.8644390511712954E-2</v>
      </c>
      <c r="E21" s="108">
        <f>B21/($B$79*1000)</f>
        <v>3.1170278637770898E-2</v>
      </c>
    </row>
    <row r="22" spans="1:6">
      <c r="A22" s="105" t="s">
        <v>859</v>
      </c>
      <c r="B22" s="109">
        <f>B21+B19</f>
        <v>32131.038000000004</v>
      </c>
      <c r="C22" s="115">
        <f>(B22/1000)/B77</f>
        <v>0.11313745774647889</v>
      </c>
      <c r="D22" s="115">
        <f>(B22/1000)/B78</f>
        <v>5.9501750101180806E-2</v>
      </c>
      <c r="E22" s="115">
        <f>(B22/1000)/B79</f>
        <v>9.9476897832817351E-2</v>
      </c>
    </row>
    <row r="23" spans="1:6">
      <c r="C23" s="73"/>
    </row>
    <row r="24" spans="1:6">
      <c r="A24" s="1" t="str">
        <f>Fiji!A34</f>
        <v>Cross-tabulation between economic classification (Expense) and functional classification (COFOG)</v>
      </c>
    </row>
    <row r="25" spans="1:6">
      <c r="A25" s="1"/>
    </row>
    <row r="26" spans="1:6">
      <c r="A26" s="1"/>
      <c r="B26" s="47" t="s">
        <v>40</v>
      </c>
      <c r="C26" s="47" t="str">
        <f>A16</f>
        <v>Social security benefits (271)</v>
      </c>
      <c r="D26" s="47" t="str">
        <f>A17</f>
        <v>Social assistance benefits (272)</v>
      </c>
      <c r="E26" s="47" t="str">
        <f>A18</f>
        <v>Employment-related social benefits (273)</v>
      </c>
      <c r="F26" s="47" t="str">
        <f>A21</f>
        <v>Provident fund expenditure</v>
      </c>
    </row>
    <row r="27" spans="1:6">
      <c r="A27" s="1"/>
      <c r="B27" s="111" t="s">
        <v>59</v>
      </c>
      <c r="C27" s="111"/>
      <c r="D27" s="111"/>
      <c r="E27" s="111"/>
      <c r="F27" s="111"/>
    </row>
    <row r="28" spans="1:6">
      <c r="A28" s="5" t="s">
        <v>5</v>
      </c>
      <c r="B28" s="6">
        <f>SUMIF($G$6:$G$8,A28,$D$6:$D$8)</f>
        <v>1314.49</v>
      </c>
      <c r="C28" s="6">
        <f t="shared" ref="C28:C36" si="1">SUMIFS($D$6:$D$12,$F$6:$F$12,$A$16,$G$6:$G$12,$A28)</f>
        <v>0</v>
      </c>
      <c r="D28" s="6">
        <f t="shared" ref="D28:D36" si="2">SUMIFS($D$6:$D$12,$F$6:$F$12,$A$17,$G$6:$G$12,$A28)</f>
        <v>1314.49</v>
      </c>
      <c r="E28" s="6">
        <f t="shared" ref="E28:E36" si="3">SUMIFS($D$6:$D$12,$F$6:$F$12,$A$18,$G$6:$G$12,$A28)</f>
        <v>0</v>
      </c>
      <c r="F28" s="6">
        <f>SUMIFS($D$6:$D$12,$F$6:$F$12,$A$21,$G$6:$G$12,$A28)</f>
        <v>336</v>
      </c>
    </row>
    <row r="29" spans="1:6">
      <c r="A29" s="5" t="s">
        <v>6</v>
      </c>
      <c r="B29" s="6">
        <f t="shared" ref="B29:B36" si="4">SUMIF($G$6:$G$8,A29,$D$6:$D$8)</f>
        <v>12112</v>
      </c>
      <c r="C29" s="6">
        <f t="shared" si="1"/>
        <v>0</v>
      </c>
      <c r="D29" s="6">
        <f t="shared" si="2"/>
        <v>12112</v>
      </c>
      <c r="E29" s="6">
        <f t="shared" si="3"/>
        <v>0</v>
      </c>
      <c r="F29" s="6">
        <f t="shared" ref="F29:F36" si="5">SUMIFS($D$6:$D$12,$F$6:$F$12,$A$21,$G$6:$G$12,$A29)</f>
        <v>8808</v>
      </c>
    </row>
    <row r="30" spans="1:6">
      <c r="A30" s="5" t="s">
        <v>7</v>
      </c>
      <c r="B30" s="6">
        <f t="shared" si="4"/>
        <v>0</v>
      </c>
      <c r="C30" s="6">
        <f t="shared" si="1"/>
        <v>0</v>
      </c>
      <c r="D30" s="6">
        <f t="shared" si="2"/>
        <v>0</v>
      </c>
      <c r="E30" s="6">
        <f t="shared" si="3"/>
        <v>0</v>
      </c>
      <c r="F30" s="6">
        <f t="shared" si="5"/>
        <v>924</v>
      </c>
    </row>
    <row r="31" spans="1:6">
      <c r="A31" s="5" t="s">
        <v>8</v>
      </c>
      <c r="B31" s="6">
        <f t="shared" si="4"/>
        <v>0</v>
      </c>
      <c r="C31" s="6">
        <f t="shared" si="1"/>
        <v>0</v>
      </c>
      <c r="D31" s="6">
        <f t="shared" si="2"/>
        <v>0</v>
      </c>
      <c r="E31" s="6">
        <f t="shared" si="3"/>
        <v>0</v>
      </c>
      <c r="F31" s="6">
        <f t="shared" si="5"/>
        <v>0</v>
      </c>
    </row>
    <row r="32" spans="1:6">
      <c r="A32" s="5" t="s">
        <v>9</v>
      </c>
      <c r="B32" s="6">
        <f t="shared" si="4"/>
        <v>8636.5480000000007</v>
      </c>
      <c r="C32" s="6">
        <f t="shared" si="1"/>
        <v>0</v>
      </c>
      <c r="D32" s="6">
        <f t="shared" si="2"/>
        <v>8636.5480000000007</v>
      </c>
      <c r="E32" s="6">
        <f t="shared" si="3"/>
        <v>0</v>
      </c>
      <c r="F32" s="6">
        <f t="shared" si="5"/>
        <v>0</v>
      </c>
    </row>
    <row r="33" spans="1:15">
      <c r="A33" s="5" t="s">
        <v>10</v>
      </c>
      <c r="B33" s="6">
        <f t="shared" si="4"/>
        <v>0</v>
      </c>
      <c r="C33" s="6">
        <f t="shared" si="1"/>
        <v>0</v>
      </c>
      <c r="D33" s="6">
        <f t="shared" si="2"/>
        <v>0</v>
      </c>
      <c r="E33" s="6">
        <f t="shared" si="3"/>
        <v>0</v>
      </c>
      <c r="F33" s="6">
        <f t="shared" si="5"/>
        <v>0</v>
      </c>
    </row>
    <row r="34" spans="1:15">
      <c r="A34" s="5" t="s">
        <v>11</v>
      </c>
      <c r="B34" s="6">
        <f t="shared" si="4"/>
        <v>0</v>
      </c>
      <c r="C34" s="6">
        <f t="shared" si="1"/>
        <v>0</v>
      </c>
      <c r="D34" s="6">
        <f t="shared" si="2"/>
        <v>0</v>
      </c>
      <c r="E34" s="6">
        <f t="shared" si="3"/>
        <v>0</v>
      </c>
      <c r="F34" s="6">
        <f t="shared" si="5"/>
        <v>0</v>
      </c>
    </row>
    <row r="35" spans="1:15">
      <c r="A35" s="5" t="s">
        <v>12</v>
      </c>
      <c r="B35" s="6">
        <f t="shared" si="4"/>
        <v>0</v>
      </c>
      <c r="C35" s="6">
        <f t="shared" si="1"/>
        <v>0</v>
      </c>
      <c r="D35" s="6">
        <f t="shared" si="2"/>
        <v>0</v>
      </c>
      <c r="E35" s="6">
        <f t="shared" si="3"/>
        <v>0</v>
      </c>
      <c r="F35" s="6">
        <f t="shared" si="5"/>
        <v>0</v>
      </c>
    </row>
    <row r="36" spans="1:15">
      <c r="A36" s="5" t="s">
        <v>13</v>
      </c>
      <c r="B36" s="6">
        <f t="shared" si="4"/>
        <v>0</v>
      </c>
      <c r="C36" s="6">
        <f t="shared" si="1"/>
        <v>0</v>
      </c>
      <c r="D36" s="6">
        <f t="shared" si="2"/>
        <v>0</v>
      </c>
      <c r="E36" s="6">
        <f t="shared" si="3"/>
        <v>0</v>
      </c>
      <c r="F36" s="6">
        <f t="shared" si="5"/>
        <v>0</v>
      </c>
    </row>
    <row r="37" spans="1:15">
      <c r="A37" s="47" t="s">
        <v>4</v>
      </c>
      <c r="B37" s="48">
        <f>SUM(B28:B36)</f>
        <v>22063.038</v>
      </c>
      <c r="C37" s="48">
        <f t="shared" ref="C37:E37" si="6">SUM(C28:C36)</f>
        <v>0</v>
      </c>
      <c r="D37" s="48">
        <f t="shared" si="6"/>
        <v>22063.038</v>
      </c>
      <c r="E37" s="48">
        <f t="shared" si="6"/>
        <v>0</v>
      </c>
      <c r="F37" s="48">
        <f>SUM(F28:F36)</f>
        <v>10068</v>
      </c>
    </row>
    <row r="38" spans="1:15">
      <c r="A38" s="1"/>
      <c r="B38" s="9"/>
      <c r="C38" s="9"/>
      <c r="D38" s="9"/>
      <c r="E38" s="9"/>
      <c r="G38" s="117"/>
      <c r="H38" s="117"/>
      <c r="I38" s="117"/>
      <c r="J38" s="117"/>
      <c r="L38" s="69"/>
      <c r="M38" s="69"/>
      <c r="N38" s="69"/>
      <c r="O38" s="69"/>
    </row>
    <row r="39" spans="1:15">
      <c r="A39" s="1"/>
      <c r="B39" s="111" t="s">
        <v>43</v>
      </c>
      <c r="C39" s="111"/>
      <c r="D39" s="111"/>
      <c r="E39" s="111"/>
      <c r="F39" s="111"/>
      <c r="G39" s="117"/>
      <c r="H39" s="117"/>
      <c r="I39" s="117"/>
      <c r="J39" s="117"/>
      <c r="L39" s="69"/>
      <c r="M39" s="69"/>
      <c r="N39" s="69"/>
      <c r="O39" s="69"/>
    </row>
    <row r="40" spans="1:15">
      <c r="A40" s="5" t="s">
        <v>5</v>
      </c>
      <c r="B40" s="8">
        <f t="shared" ref="B40:F49" si="7">(B28/1000)/$B$77</f>
        <v>4.6284859154929574E-3</v>
      </c>
      <c r="C40" s="8">
        <f t="shared" si="7"/>
        <v>0</v>
      </c>
      <c r="D40" s="8">
        <f t="shared" si="7"/>
        <v>4.6284859154929574E-3</v>
      </c>
      <c r="E40" s="8">
        <f t="shared" si="7"/>
        <v>0</v>
      </c>
      <c r="F40" s="8">
        <f t="shared" si="7"/>
        <v>1.1830985915492959E-3</v>
      </c>
      <c r="G40" s="117"/>
      <c r="H40" s="117"/>
      <c r="I40" s="117"/>
      <c r="J40" s="117"/>
      <c r="L40" s="69"/>
      <c r="M40" s="69"/>
      <c r="N40" s="69"/>
      <c r="O40" s="69"/>
    </row>
    <row r="41" spans="1:15">
      <c r="A41" s="5" t="s">
        <v>6</v>
      </c>
      <c r="B41" s="8">
        <f t="shared" si="7"/>
        <v>4.2647887323943659E-2</v>
      </c>
      <c r="C41" s="8">
        <f t="shared" si="7"/>
        <v>0</v>
      </c>
      <c r="D41" s="8">
        <f t="shared" si="7"/>
        <v>4.2647887323943659E-2</v>
      </c>
      <c r="E41" s="8">
        <f t="shared" si="7"/>
        <v>0</v>
      </c>
      <c r="F41" s="8">
        <f t="shared" si="7"/>
        <v>3.1014084507042253E-2</v>
      </c>
      <c r="G41" s="117"/>
      <c r="H41" s="117"/>
      <c r="I41" s="117"/>
      <c r="J41" s="117"/>
      <c r="L41" s="69"/>
      <c r="M41" s="69"/>
      <c r="N41" s="69"/>
      <c r="O41" s="69"/>
    </row>
    <row r="42" spans="1:15">
      <c r="A42" s="5" t="s">
        <v>7</v>
      </c>
      <c r="B42" s="8">
        <f t="shared" si="7"/>
        <v>0</v>
      </c>
      <c r="C42" s="8">
        <f t="shared" si="7"/>
        <v>0</v>
      </c>
      <c r="D42" s="8">
        <f t="shared" si="7"/>
        <v>0</v>
      </c>
      <c r="E42" s="8">
        <f t="shared" si="7"/>
        <v>0</v>
      </c>
      <c r="F42" s="8">
        <f t="shared" si="7"/>
        <v>3.2535211267605635E-3</v>
      </c>
      <c r="G42" s="117"/>
      <c r="H42" s="117"/>
      <c r="I42" s="117"/>
      <c r="J42" s="117"/>
      <c r="L42" s="69"/>
      <c r="M42" s="69"/>
      <c r="N42" s="69"/>
      <c r="O42" s="69"/>
    </row>
    <row r="43" spans="1:15">
      <c r="A43" s="5" t="s">
        <v>8</v>
      </c>
      <c r="B43" s="8">
        <f t="shared" si="7"/>
        <v>0</v>
      </c>
      <c r="C43" s="8">
        <f t="shared" si="7"/>
        <v>0</v>
      </c>
      <c r="D43" s="8">
        <f t="shared" si="7"/>
        <v>0</v>
      </c>
      <c r="E43" s="8">
        <f t="shared" si="7"/>
        <v>0</v>
      </c>
      <c r="F43" s="8">
        <f t="shared" si="7"/>
        <v>0</v>
      </c>
      <c r="G43" s="117"/>
      <c r="H43" s="117"/>
      <c r="I43" s="117"/>
      <c r="J43" s="117"/>
      <c r="L43" s="69"/>
      <c r="M43" s="69"/>
      <c r="N43" s="69"/>
      <c r="O43" s="69"/>
    </row>
    <row r="44" spans="1:15">
      <c r="A44" s="5" t="s">
        <v>9</v>
      </c>
      <c r="B44" s="8">
        <f t="shared" si="7"/>
        <v>3.0410380281690144E-2</v>
      </c>
      <c r="C44" s="8">
        <f t="shared" si="7"/>
        <v>0</v>
      </c>
      <c r="D44" s="8">
        <f t="shared" si="7"/>
        <v>3.0410380281690144E-2</v>
      </c>
      <c r="E44" s="8">
        <f t="shared" si="7"/>
        <v>0</v>
      </c>
      <c r="F44" s="8">
        <f t="shared" si="7"/>
        <v>0</v>
      </c>
      <c r="G44" s="117"/>
      <c r="H44" s="117"/>
      <c r="I44" s="117"/>
      <c r="J44" s="117"/>
      <c r="L44" s="69"/>
      <c r="M44" s="69"/>
      <c r="N44" s="69"/>
      <c r="O44" s="69"/>
    </row>
    <row r="45" spans="1:15">
      <c r="A45" s="5" t="s">
        <v>10</v>
      </c>
      <c r="B45" s="8">
        <f t="shared" si="7"/>
        <v>0</v>
      </c>
      <c r="C45" s="8">
        <f t="shared" si="7"/>
        <v>0</v>
      </c>
      <c r="D45" s="8">
        <f t="shared" si="7"/>
        <v>0</v>
      </c>
      <c r="E45" s="8">
        <f t="shared" si="7"/>
        <v>0</v>
      </c>
      <c r="F45" s="8">
        <f t="shared" si="7"/>
        <v>0</v>
      </c>
      <c r="G45" s="117"/>
      <c r="H45" s="117"/>
      <c r="I45" s="117"/>
      <c r="J45" s="117"/>
      <c r="L45" s="69"/>
      <c r="M45" s="69"/>
      <c r="N45" s="69"/>
      <c r="O45" s="69"/>
    </row>
    <row r="46" spans="1:15">
      <c r="A46" s="5" t="s">
        <v>11</v>
      </c>
      <c r="B46" s="8">
        <f t="shared" si="7"/>
        <v>0</v>
      </c>
      <c r="C46" s="8">
        <f t="shared" si="7"/>
        <v>0</v>
      </c>
      <c r="D46" s="8">
        <f t="shared" si="7"/>
        <v>0</v>
      </c>
      <c r="E46" s="8">
        <f t="shared" si="7"/>
        <v>0</v>
      </c>
      <c r="F46" s="8">
        <f t="shared" si="7"/>
        <v>0</v>
      </c>
      <c r="G46" s="117"/>
      <c r="H46" s="117"/>
      <c r="I46" s="117"/>
      <c r="J46" s="117"/>
      <c r="L46" s="69"/>
      <c r="M46" s="69"/>
      <c r="N46" s="69"/>
      <c r="O46" s="69"/>
    </row>
    <row r="47" spans="1:15">
      <c r="A47" s="5" t="s">
        <v>12</v>
      </c>
      <c r="B47" s="8">
        <f t="shared" si="7"/>
        <v>0</v>
      </c>
      <c r="C47" s="8">
        <f t="shared" si="7"/>
        <v>0</v>
      </c>
      <c r="D47" s="8">
        <f t="shared" si="7"/>
        <v>0</v>
      </c>
      <c r="E47" s="8">
        <f t="shared" si="7"/>
        <v>0</v>
      </c>
      <c r="F47" s="8">
        <f t="shared" si="7"/>
        <v>0</v>
      </c>
      <c r="G47" s="117"/>
      <c r="H47" s="117"/>
      <c r="I47" s="117"/>
      <c r="J47" s="117"/>
      <c r="L47" s="69"/>
      <c r="M47" s="69"/>
      <c r="N47" s="69"/>
      <c r="O47" s="69"/>
    </row>
    <row r="48" spans="1:15">
      <c r="A48" s="5" t="s">
        <v>13</v>
      </c>
      <c r="B48" s="8">
        <f t="shared" si="7"/>
        <v>0</v>
      </c>
      <c r="C48" s="8">
        <f t="shared" si="7"/>
        <v>0</v>
      </c>
      <c r="D48" s="8">
        <f t="shared" si="7"/>
        <v>0</v>
      </c>
      <c r="E48" s="8">
        <f t="shared" si="7"/>
        <v>0</v>
      </c>
      <c r="F48" s="8">
        <f t="shared" si="7"/>
        <v>0</v>
      </c>
      <c r="G48" s="117"/>
      <c r="H48" s="117"/>
      <c r="I48" s="117"/>
      <c r="J48" s="117"/>
      <c r="L48" s="69"/>
      <c r="M48" s="69"/>
      <c r="N48" s="69"/>
      <c r="O48" s="69"/>
    </row>
    <row r="49" spans="1:15">
      <c r="A49" s="47" t="s">
        <v>4</v>
      </c>
      <c r="B49" s="49">
        <f t="shared" si="7"/>
        <v>7.768675352112675E-2</v>
      </c>
      <c r="C49" s="49">
        <f t="shared" si="7"/>
        <v>0</v>
      </c>
      <c r="D49" s="49">
        <f t="shared" si="7"/>
        <v>7.768675352112675E-2</v>
      </c>
      <c r="E49" s="49">
        <f t="shared" si="7"/>
        <v>0</v>
      </c>
      <c r="F49" s="49">
        <f t="shared" si="7"/>
        <v>3.5450704225352112E-2</v>
      </c>
      <c r="G49" s="117"/>
      <c r="H49" s="117"/>
      <c r="I49" s="117"/>
      <c r="J49" s="117"/>
      <c r="L49" s="69"/>
      <c r="M49" s="69"/>
      <c r="N49" s="69"/>
      <c r="O49" s="69"/>
    </row>
    <row r="50" spans="1:15">
      <c r="A50" s="1"/>
      <c r="B50" s="9"/>
      <c r="C50" s="9"/>
      <c r="D50" s="9"/>
      <c r="E50" s="9"/>
      <c r="G50" s="117"/>
      <c r="H50" s="117"/>
      <c r="I50" s="117"/>
      <c r="J50" s="117"/>
      <c r="L50" s="69"/>
      <c r="M50" s="69"/>
      <c r="N50" s="69"/>
      <c r="O50" s="69"/>
    </row>
    <row r="51" spans="1:15">
      <c r="A51" s="1"/>
      <c r="B51" s="111" t="s">
        <v>844</v>
      </c>
      <c r="C51" s="111"/>
      <c r="D51" s="111"/>
      <c r="E51" s="111"/>
      <c r="F51" s="111"/>
      <c r="L51" s="69"/>
      <c r="M51" s="69"/>
      <c r="N51" s="69"/>
      <c r="O51" s="69"/>
    </row>
    <row r="52" spans="1:15">
      <c r="A52" s="5" t="s">
        <v>5</v>
      </c>
      <c r="B52" s="8">
        <f t="shared" ref="B52:F60" si="8">(B28/1000)/$B$78</f>
        <v>2.4342336992194632E-3</v>
      </c>
      <c r="C52" s="8">
        <f t="shared" si="8"/>
        <v>0</v>
      </c>
      <c r="D52" s="8">
        <f t="shared" si="8"/>
        <v>2.4342336992194632E-3</v>
      </c>
      <c r="E52" s="8">
        <f t="shared" si="8"/>
        <v>0</v>
      </c>
      <c r="F52" s="8">
        <f t="shared" si="8"/>
        <v>6.2222042232176712E-4</v>
      </c>
      <c r="L52" s="69"/>
      <c r="M52" s="69"/>
      <c r="N52" s="69"/>
      <c r="O52" s="69"/>
    </row>
    <row r="53" spans="1:15">
      <c r="A53" s="5" t="s">
        <v>6</v>
      </c>
      <c r="B53" s="8">
        <f t="shared" si="8"/>
        <v>2.24295647475037E-2</v>
      </c>
      <c r="C53" s="8">
        <f t="shared" si="8"/>
        <v>0</v>
      </c>
      <c r="D53" s="8">
        <f t="shared" si="8"/>
        <v>2.24295647475037E-2</v>
      </c>
      <c r="E53" s="8">
        <f t="shared" si="8"/>
        <v>0</v>
      </c>
      <c r="F53" s="8">
        <f t="shared" si="8"/>
        <v>1.6311063928006325E-2</v>
      </c>
      <c r="L53" s="69"/>
      <c r="M53" s="69"/>
      <c r="N53" s="69"/>
      <c r="O53" s="69"/>
    </row>
    <row r="54" spans="1:15">
      <c r="A54" s="5" t="s">
        <v>7</v>
      </c>
      <c r="B54" s="8">
        <f t="shared" si="8"/>
        <v>0</v>
      </c>
      <c r="C54" s="8">
        <f t="shared" si="8"/>
        <v>0</v>
      </c>
      <c r="D54" s="8">
        <f t="shared" si="8"/>
        <v>0</v>
      </c>
      <c r="E54" s="8">
        <f t="shared" si="8"/>
        <v>0</v>
      </c>
      <c r="F54" s="8">
        <f t="shared" si="8"/>
        <v>1.7111061613848597E-3</v>
      </c>
      <c r="L54" s="69"/>
      <c r="M54" s="69"/>
      <c r="N54" s="69"/>
      <c r="O54" s="69"/>
    </row>
    <row r="55" spans="1:15">
      <c r="A55" s="5" t="s">
        <v>8</v>
      </c>
      <c r="B55" s="8">
        <f t="shared" si="8"/>
        <v>0</v>
      </c>
      <c r="C55" s="8">
        <f t="shared" si="8"/>
        <v>0</v>
      </c>
      <c r="D55" s="8">
        <f t="shared" si="8"/>
        <v>0</v>
      </c>
      <c r="E55" s="8">
        <f t="shared" si="8"/>
        <v>0</v>
      </c>
      <c r="F55" s="8">
        <f t="shared" si="8"/>
        <v>0</v>
      </c>
      <c r="L55" s="69"/>
      <c r="M55" s="69"/>
      <c r="N55" s="69"/>
      <c r="O55" s="69"/>
    </row>
    <row r="56" spans="1:15">
      <c r="A56" s="5" t="s">
        <v>9</v>
      </c>
      <c r="B56" s="8">
        <f t="shared" si="8"/>
        <v>1.5993561142744684E-2</v>
      </c>
      <c r="C56" s="8">
        <f t="shared" si="8"/>
        <v>0</v>
      </c>
      <c r="D56" s="8">
        <f t="shared" si="8"/>
        <v>1.5993561142744684E-2</v>
      </c>
      <c r="E56" s="8">
        <f t="shared" si="8"/>
        <v>0</v>
      </c>
      <c r="F56" s="8">
        <f t="shared" si="8"/>
        <v>0</v>
      </c>
      <c r="L56" s="69"/>
      <c r="M56" s="69"/>
      <c r="N56" s="69"/>
      <c r="O56" s="69"/>
    </row>
    <row r="57" spans="1:15">
      <c r="A57" s="5" t="s">
        <v>10</v>
      </c>
      <c r="B57" s="8">
        <f t="shared" si="8"/>
        <v>0</v>
      </c>
      <c r="C57" s="8">
        <f t="shared" si="8"/>
        <v>0</v>
      </c>
      <c r="D57" s="8">
        <f t="shared" si="8"/>
        <v>0</v>
      </c>
      <c r="E57" s="8">
        <f t="shared" si="8"/>
        <v>0</v>
      </c>
      <c r="F57" s="8">
        <f t="shared" si="8"/>
        <v>0</v>
      </c>
      <c r="L57" s="69"/>
      <c r="M57" s="69"/>
      <c r="N57" s="69"/>
      <c r="O57" s="69"/>
    </row>
    <row r="58" spans="1:15">
      <c r="A58" s="5" t="s">
        <v>11</v>
      </c>
      <c r="B58" s="8">
        <f t="shared" si="8"/>
        <v>0</v>
      </c>
      <c r="C58" s="8">
        <f t="shared" si="8"/>
        <v>0</v>
      </c>
      <c r="D58" s="8">
        <f t="shared" si="8"/>
        <v>0</v>
      </c>
      <c r="E58" s="8">
        <f t="shared" si="8"/>
        <v>0</v>
      </c>
      <c r="F58" s="8">
        <f t="shared" si="8"/>
        <v>0</v>
      </c>
      <c r="L58" s="69"/>
      <c r="M58" s="69"/>
      <c r="N58" s="69"/>
      <c r="O58" s="69"/>
    </row>
    <row r="59" spans="1:15">
      <c r="A59" s="5" t="s">
        <v>12</v>
      </c>
      <c r="B59" s="8">
        <f t="shared" si="8"/>
        <v>0</v>
      </c>
      <c r="C59" s="8">
        <f t="shared" si="8"/>
        <v>0</v>
      </c>
      <c r="D59" s="8">
        <f t="shared" si="8"/>
        <v>0</v>
      </c>
      <c r="E59" s="8">
        <f t="shared" si="8"/>
        <v>0</v>
      </c>
      <c r="F59" s="8">
        <f t="shared" si="8"/>
        <v>0</v>
      </c>
      <c r="L59" s="69"/>
      <c r="M59" s="69"/>
      <c r="N59" s="69"/>
      <c r="O59" s="69"/>
    </row>
    <row r="60" spans="1:15">
      <c r="A60" s="5" t="s">
        <v>13</v>
      </c>
      <c r="B60" s="8">
        <f t="shared" si="8"/>
        <v>0</v>
      </c>
      <c r="C60" s="8">
        <f t="shared" si="8"/>
        <v>0</v>
      </c>
      <c r="D60" s="8">
        <f t="shared" si="8"/>
        <v>0</v>
      </c>
      <c r="E60" s="8">
        <f t="shared" si="8"/>
        <v>0</v>
      </c>
      <c r="F60" s="8">
        <f t="shared" si="8"/>
        <v>0</v>
      </c>
      <c r="L60" s="69"/>
      <c r="M60" s="69"/>
      <c r="N60" s="69"/>
      <c r="O60" s="69"/>
    </row>
    <row r="61" spans="1:15" s="1" customFormat="1">
      <c r="A61" s="47" t="s">
        <v>4</v>
      </c>
      <c r="B61" s="84">
        <f>SUM(B52:B60)</f>
        <v>4.0857359589467845E-2</v>
      </c>
      <c r="C61" s="84">
        <f t="shared" ref="C61:E61" si="9">SUM(C52:C60)</f>
        <v>0</v>
      </c>
      <c r="D61" s="84">
        <f t="shared" si="9"/>
        <v>4.0857359589467845E-2</v>
      </c>
      <c r="E61" s="84">
        <f t="shared" si="9"/>
        <v>0</v>
      </c>
      <c r="F61" s="84">
        <f t="shared" ref="F61" si="10">SUM(F52:F60)</f>
        <v>1.8644390511712954E-2</v>
      </c>
      <c r="L61" s="112"/>
      <c r="M61" s="112"/>
      <c r="N61" s="112"/>
      <c r="O61" s="112"/>
    </row>
    <row r="62" spans="1:15">
      <c r="A62" s="1"/>
      <c r="B62" s="69"/>
      <c r="C62" s="69"/>
      <c r="D62" s="69"/>
      <c r="E62" s="69"/>
      <c r="L62" s="69"/>
      <c r="M62" s="69"/>
      <c r="N62" s="69"/>
      <c r="O62" s="69"/>
    </row>
    <row r="63" spans="1:15">
      <c r="A63" s="1"/>
      <c r="B63" s="111" t="s">
        <v>845</v>
      </c>
      <c r="C63" s="111"/>
      <c r="D63" s="111"/>
      <c r="E63" s="111"/>
      <c r="F63" s="111"/>
      <c r="L63" s="69"/>
      <c r="M63" s="69"/>
      <c r="N63" s="69"/>
      <c r="O63" s="69"/>
    </row>
    <row r="64" spans="1:15">
      <c r="A64" s="5" t="s">
        <v>5</v>
      </c>
      <c r="B64" s="8">
        <f t="shared" ref="B64:F72" si="11">(B28/1000)/$B$79</f>
        <v>4.0696284829721359E-3</v>
      </c>
      <c r="C64" s="8">
        <f t="shared" si="11"/>
        <v>0</v>
      </c>
      <c r="D64" s="8">
        <f t="shared" si="11"/>
        <v>4.0696284829721359E-3</v>
      </c>
      <c r="E64" s="8">
        <f t="shared" si="11"/>
        <v>0</v>
      </c>
      <c r="F64" s="8">
        <f t="shared" si="11"/>
        <v>1.040247678018576E-3</v>
      </c>
      <c r="L64" s="69"/>
      <c r="M64" s="69"/>
      <c r="N64" s="69"/>
      <c r="O64" s="69"/>
    </row>
    <row r="65" spans="1:15">
      <c r="A65" s="5" t="s">
        <v>6</v>
      </c>
      <c r="B65" s="8">
        <f t="shared" si="11"/>
        <v>3.7498452012383901E-2</v>
      </c>
      <c r="C65" s="8">
        <f t="shared" si="11"/>
        <v>0</v>
      </c>
      <c r="D65" s="8">
        <f t="shared" si="11"/>
        <v>3.7498452012383901E-2</v>
      </c>
      <c r="E65" s="8">
        <f t="shared" si="11"/>
        <v>0</v>
      </c>
      <c r="F65" s="8">
        <f t="shared" si="11"/>
        <v>2.7269349845201237E-2</v>
      </c>
      <c r="L65" s="69"/>
      <c r="M65" s="69"/>
      <c r="N65" s="69"/>
      <c r="O65" s="69"/>
    </row>
    <row r="66" spans="1:15">
      <c r="A66" s="5" t="s">
        <v>7</v>
      </c>
      <c r="B66" s="8">
        <f t="shared" si="11"/>
        <v>0</v>
      </c>
      <c r="C66" s="8">
        <f t="shared" si="11"/>
        <v>0</v>
      </c>
      <c r="D66" s="8">
        <f t="shared" si="11"/>
        <v>0</v>
      </c>
      <c r="E66" s="8">
        <f t="shared" si="11"/>
        <v>0</v>
      </c>
      <c r="F66" s="8">
        <f t="shared" si="11"/>
        <v>2.8606811145510838E-3</v>
      </c>
      <c r="L66" s="69"/>
      <c r="M66" s="69"/>
      <c r="N66" s="69"/>
      <c r="O66" s="69"/>
    </row>
    <row r="67" spans="1:15">
      <c r="A67" s="5" t="s">
        <v>8</v>
      </c>
      <c r="B67" s="8">
        <f t="shared" si="11"/>
        <v>0</v>
      </c>
      <c r="C67" s="8">
        <f t="shared" si="11"/>
        <v>0</v>
      </c>
      <c r="D67" s="8">
        <f t="shared" si="11"/>
        <v>0</v>
      </c>
      <c r="E67" s="8">
        <f t="shared" si="11"/>
        <v>0</v>
      </c>
      <c r="F67" s="8">
        <f t="shared" si="11"/>
        <v>0</v>
      </c>
      <c r="L67" s="69"/>
      <c r="M67" s="69"/>
      <c r="N67" s="69"/>
      <c r="O67" s="69"/>
    </row>
    <row r="68" spans="1:15">
      <c r="A68" s="5" t="s">
        <v>9</v>
      </c>
      <c r="B68" s="8">
        <f t="shared" si="11"/>
        <v>2.6738538699690406E-2</v>
      </c>
      <c r="C68" s="8">
        <f t="shared" si="11"/>
        <v>0</v>
      </c>
      <c r="D68" s="8">
        <f t="shared" si="11"/>
        <v>2.6738538699690406E-2</v>
      </c>
      <c r="E68" s="8">
        <f t="shared" si="11"/>
        <v>0</v>
      </c>
      <c r="F68" s="8">
        <f t="shared" si="11"/>
        <v>0</v>
      </c>
      <c r="L68" s="69"/>
      <c r="M68" s="69"/>
      <c r="N68" s="69"/>
      <c r="O68" s="69"/>
    </row>
    <row r="69" spans="1:15">
      <c r="A69" s="5" t="s">
        <v>10</v>
      </c>
      <c r="B69" s="8">
        <f t="shared" si="11"/>
        <v>0</v>
      </c>
      <c r="C69" s="8">
        <f t="shared" si="11"/>
        <v>0</v>
      </c>
      <c r="D69" s="8">
        <f t="shared" si="11"/>
        <v>0</v>
      </c>
      <c r="E69" s="8">
        <f t="shared" si="11"/>
        <v>0</v>
      </c>
      <c r="F69" s="8">
        <f t="shared" si="11"/>
        <v>0</v>
      </c>
      <c r="L69" s="69"/>
      <c r="M69" s="69"/>
      <c r="N69" s="69"/>
      <c r="O69" s="69"/>
    </row>
    <row r="70" spans="1:15">
      <c r="A70" s="5" t="s">
        <v>11</v>
      </c>
      <c r="B70" s="8">
        <f t="shared" si="11"/>
        <v>0</v>
      </c>
      <c r="C70" s="8">
        <f t="shared" si="11"/>
        <v>0</v>
      </c>
      <c r="D70" s="8">
        <f t="shared" si="11"/>
        <v>0</v>
      </c>
      <c r="E70" s="8">
        <f t="shared" si="11"/>
        <v>0</v>
      </c>
      <c r="F70" s="8">
        <f t="shared" si="11"/>
        <v>0</v>
      </c>
      <c r="L70" s="69"/>
      <c r="M70" s="69"/>
      <c r="N70" s="69"/>
      <c r="O70" s="69"/>
    </row>
    <row r="71" spans="1:15">
      <c r="A71" s="5" t="s">
        <v>12</v>
      </c>
      <c r="B71" s="8">
        <f t="shared" si="11"/>
        <v>0</v>
      </c>
      <c r="C71" s="8">
        <f t="shared" si="11"/>
        <v>0</v>
      </c>
      <c r="D71" s="8">
        <f t="shared" si="11"/>
        <v>0</v>
      </c>
      <c r="E71" s="8">
        <f t="shared" si="11"/>
        <v>0</v>
      </c>
      <c r="F71" s="8">
        <f t="shared" si="11"/>
        <v>0</v>
      </c>
      <c r="L71" s="69"/>
      <c r="M71" s="69"/>
      <c r="N71" s="69"/>
      <c r="O71" s="69"/>
    </row>
    <row r="72" spans="1:15">
      <c r="A72" s="5" t="s">
        <v>13</v>
      </c>
      <c r="B72" s="8">
        <f t="shared" si="11"/>
        <v>0</v>
      </c>
      <c r="C72" s="8">
        <f t="shared" si="11"/>
        <v>0</v>
      </c>
      <c r="D72" s="8">
        <f t="shared" si="11"/>
        <v>0</v>
      </c>
      <c r="E72" s="8">
        <f t="shared" si="11"/>
        <v>0</v>
      </c>
      <c r="F72" s="8">
        <f t="shared" si="11"/>
        <v>0</v>
      </c>
      <c r="L72" s="69"/>
      <c r="M72" s="69"/>
      <c r="N72" s="69"/>
      <c r="O72" s="69"/>
    </row>
    <row r="73" spans="1:15" s="1" customFormat="1">
      <c r="A73" s="47" t="s">
        <v>4</v>
      </c>
      <c r="B73" s="84">
        <f>SUM(B64:B72)</f>
        <v>6.8306619195046436E-2</v>
      </c>
      <c r="C73" s="84">
        <f t="shared" ref="C73:F73" si="12">SUM(C64:C72)</f>
        <v>0</v>
      </c>
      <c r="D73" s="84">
        <f t="shared" si="12"/>
        <v>6.8306619195046436E-2</v>
      </c>
      <c r="E73" s="84">
        <f t="shared" si="12"/>
        <v>0</v>
      </c>
      <c r="F73" s="84">
        <f t="shared" si="12"/>
        <v>3.1170278637770898E-2</v>
      </c>
      <c r="L73" s="112"/>
      <c r="M73" s="112"/>
      <c r="N73" s="112"/>
      <c r="O73" s="112"/>
    </row>
    <row r="74" spans="1:15">
      <c r="A74" s="1"/>
      <c r="B74" s="69"/>
      <c r="C74" s="69"/>
      <c r="D74" s="69"/>
      <c r="E74" s="69"/>
      <c r="L74" s="69"/>
      <c r="M74" s="69"/>
      <c r="N74" s="69"/>
      <c r="O74" s="69"/>
    </row>
    <row r="75" spans="1:15">
      <c r="A75" s="118" t="s">
        <v>852</v>
      </c>
      <c r="B75" s="119"/>
      <c r="C75" s="120"/>
      <c r="D75" s="120"/>
    </row>
    <row r="76" spans="1:15">
      <c r="A76" s="121" t="s">
        <v>853</v>
      </c>
      <c r="B76" s="121" t="s">
        <v>48</v>
      </c>
      <c r="C76" s="121" t="s">
        <v>49</v>
      </c>
      <c r="D76" s="121" t="s">
        <v>828</v>
      </c>
    </row>
    <row r="77" spans="1:15">
      <c r="A77" s="122" t="s">
        <v>315</v>
      </c>
      <c r="B77" s="123">
        <f>'IMF WEO_Data'!AS44*1000</f>
        <v>284</v>
      </c>
      <c r="C77" s="122" t="s">
        <v>140</v>
      </c>
      <c r="D77" s="122">
        <v>2019</v>
      </c>
    </row>
    <row r="78" spans="1:15">
      <c r="A78" s="122" t="s">
        <v>316</v>
      </c>
      <c r="B78" s="123">
        <f>'GNI data (WDI)'!R126</f>
        <v>540.00156206098495</v>
      </c>
      <c r="C78" s="122" t="s">
        <v>314</v>
      </c>
      <c r="D78" s="122">
        <v>2019</v>
      </c>
    </row>
    <row r="79" spans="1:15">
      <c r="A79" s="122" t="s">
        <v>833</v>
      </c>
      <c r="B79" s="123">
        <f>'IMF WEO_Data'!AS69*1000</f>
        <v>323</v>
      </c>
      <c r="C79" s="122" t="s">
        <v>140</v>
      </c>
      <c r="D79" s="122">
        <v>2019</v>
      </c>
    </row>
    <row r="80" spans="1:15">
      <c r="A80" s="122" t="s">
        <v>847</v>
      </c>
      <c r="B80" s="124">
        <f>B79/B77</f>
        <v>1.1373239436619718</v>
      </c>
      <c r="C80" s="125" t="str">
        <f>C79</f>
        <v>IMF WEO October 2021</v>
      </c>
      <c r="D80" s="122">
        <f>D79</f>
        <v>2019</v>
      </c>
    </row>
    <row r="81" spans="1:2">
      <c r="B81" s="71"/>
    </row>
    <row r="82" spans="1:2">
      <c r="B82" s="71"/>
    </row>
    <row r="83" spans="1:2" hidden="1">
      <c r="A83" s="4" t="s">
        <v>37</v>
      </c>
    </row>
    <row r="84" spans="1:2" hidden="1">
      <c r="A84" s="1" t="s">
        <v>36</v>
      </c>
    </row>
    <row r="85" spans="1:2" hidden="1">
      <c r="A85" t="s">
        <v>33</v>
      </c>
    </row>
    <row r="86" spans="1:2" hidden="1">
      <c r="A86" t="s">
        <v>34</v>
      </c>
    </row>
    <row r="87" spans="1:2" hidden="1">
      <c r="A87" t="s">
        <v>35</v>
      </c>
    </row>
  </sheetData>
  <mergeCells count="6">
    <mergeCell ref="H10:H12"/>
    <mergeCell ref="C6:C8"/>
    <mergeCell ref="B10:B12"/>
    <mergeCell ref="C10:C12"/>
    <mergeCell ref="E6:E8"/>
    <mergeCell ref="E10:E12"/>
  </mergeCells>
  <dataValidations count="4">
    <dataValidation type="list" allowBlank="1" showInputMessage="1" showErrorMessage="1" sqref="G10:G12 G6:G8" xr:uid="{92723FEC-8196-D945-BFE2-9967CFDCF13F}">
      <formula1>$A$28:$A$36</formula1>
    </dataValidation>
    <dataValidation type="list" allowBlank="1" showInputMessage="1" showErrorMessage="1" sqref="F7" xr:uid="{3434476A-E2AE-E24A-87F0-DBC979991D02}">
      <formula1>$A$16:$A$18</formula1>
    </dataValidation>
    <dataValidation type="list" allowBlank="1" showInputMessage="1" showErrorMessage="1" sqref="F6:F8 F10:F12" xr:uid="{611DB86F-C7E6-4840-A1C8-7EA2B14A1BD8}">
      <formula1>$A$16:$A$21</formula1>
    </dataValidation>
    <dataValidation type="list" allowBlank="1" showInputMessage="1" showErrorMessage="1" sqref="D9 F9" xr:uid="{9181D2EE-50A1-4548-AE0F-A87F0A6660B5}">
      <formula1>$A$15:$A$15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6760-F92E-3C43-A73D-3BCC54E514D4}">
  <dimension ref="A1:T82"/>
  <sheetViews>
    <sheetView workbookViewId="0"/>
  </sheetViews>
  <sheetFormatPr defaultColWidth="11" defaultRowHeight="15.75"/>
  <cols>
    <col min="1" max="1" width="50" customWidth="1"/>
    <col min="2" max="7" width="34.5" customWidth="1"/>
    <col min="8" max="8" width="25.5" bestFit="1" customWidth="1"/>
    <col min="9" max="10" width="26.375" customWidth="1"/>
    <col min="11" max="11" width="35" customWidth="1"/>
  </cols>
  <sheetData>
    <row r="1" spans="1:8" ht="28.5">
      <c r="A1" s="79" t="s">
        <v>113</v>
      </c>
      <c r="C1" s="35"/>
      <c r="D1" s="36"/>
    </row>
    <row r="2" spans="1:8">
      <c r="A2" t="s">
        <v>851</v>
      </c>
      <c r="B2" s="24" t="s">
        <v>864</v>
      </c>
    </row>
    <row r="3" spans="1:8">
      <c r="A3" t="s">
        <v>78</v>
      </c>
      <c r="B3" t="s">
        <v>84</v>
      </c>
    </row>
    <row r="5" spans="1:8">
      <c r="A5" s="80" t="s">
        <v>14</v>
      </c>
      <c r="B5" s="80" t="s">
        <v>15</v>
      </c>
      <c r="C5" s="80" t="s">
        <v>16</v>
      </c>
      <c r="D5" s="80" t="s">
        <v>891</v>
      </c>
      <c r="E5" s="80" t="s">
        <v>49</v>
      </c>
      <c r="F5" s="80" t="s">
        <v>31</v>
      </c>
      <c r="G5" s="80" t="s">
        <v>32</v>
      </c>
    </row>
    <row r="6" spans="1:8">
      <c r="A6" s="13" t="s">
        <v>114</v>
      </c>
      <c r="B6" s="13">
        <v>2005</v>
      </c>
      <c r="C6" s="13" t="s">
        <v>117</v>
      </c>
      <c r="D6" s="7">
        <v>30</v>
      </c>
      <c r="E6" s="190" t="s">
        <v>865</v>
      </c>
      <c r="F6" s="5" t="s">
        <v>1</v>
      </c>
      <c r="G6" s="5" t="s">
        <v>8</v>
      </c>
    </row>
    <row r="7" spans="1:8">
      <c r="A7" s="13" t="s">
        <v>884</v>
      </c>
      <c r="B7" s="5">
        <v>2005</v>
      </c>
      <c r="C7" s="13" t="s">
        <v>117</v>
      </c>
      <c r="D7" s="7">
        <v>130</v>
      </c>
      <c r="E7" s="191"/>
      <c r="F7" s="5" t="s">
        <v>1</v>
      </c>
      <c r="G7" s="5" t="s">
        <v>7</v>
      </c>
    </row>
    <row r="8" spans="1:8">
      <c r="A8" s="13" t="s">
        <v>883</v>
      </c>
      <c r="B8" s="13">
        <v>2008</v>
      </c>
      <c r="C8" s="13" t="s">
        <v>117</v>
      </c>
      <c r="D8" s="7">
        <v>884</v>
      </c>
      <c r="E8" s="191"/>
      <c r="F8" s="5" t="s">
        <v>1</v>
      </c>
      <c r="G8" s="5" t="s">
        <v>5</v>
      </c>
    </row>
    <row r="9" spans="1:8">
      <c r="A9" s="13" t="s">
        <v>116</v>
      </c>
      <c r="B9" s="13">
        <v>2005</v>
      </c>
      <c r="C9" s="13" t="s">
        <v>117</v>
      </c>
      <c r="D9" s="7">
        <v>2080</v>
      </c>
      <c r="E9" s="192"/>
      <c r="F9" s="5" t="s">
        <v>1</v>
      </c>
      <c r="G9" s="5" t="s">
        <v>6</v>
      </c>
    </row>
    <row r="10" spans="1:8">
      <c r="A10" s="65"/>
      <c r="C10" s="17"/>
      <c r="D10" s="26"/>
      <c r="E10" s="37"/>
      <c r="F10" s="41"/>
      <c r="G10" s="41"/>
      <c r="H10" s="27"/>
    </row>
    <row r="11" spans="1:8">
      <c r="A11" s="1" t="s">
        <v>3</v>
      </c>
      <c r="F11" s="38"/>
      <c r="G11" s="40"/>
    </row>
    <row r="12" spans="1:8">
      <c r="A12" s="80" t="s">
        <v>41</v>
      </c>
      <c r="B12" s="80" t="s">
        <v>58</v>
      </c>
      <c r="C12" s="80" t="s">
        <v>141</v>
      </c>
      <c r="D12" s="80" t="s">
        <v>313</v>
      </c>
      <c r="E12" s="80" t="s">
        <v>834</v>
      </c>
      <c r="F12" s="41"/>
      <c r="G12" s="38"/>
    </row>
    <row r="13" spans="1:8">
      <c r="A13" s="47" t="s">
        <v>0</v>
      </c>
      <c r="B13" s="6">
        <f>SUMIF($F$6:$F$9,A13,$D$6:$D$9)</f>
        <v>0</v>
      </c>
      <c r="C13" s="8">
        <f>(B13/1000)/$B$74</f>
        <v>0</v>
      </c>
      <c r="D13" s="8">
        <f>($B13/1000)/$B$75</f>
        <v>0</v>
      </c>
      <c r="E13" s="8">
        <f>($B13/1000)/$B$76</f>
        <v>0</v>
      </c>
      <c r="G13" s="41"/>
    </row>
    <row r="14" spans="1:8">
      <c r="A14" s="47" t="s">
        <v>1</v>
      </c>
      <c r="B14" s="6">
        <f>SUMIF($F$6:$F$9,A14,$D$6:$D$9)</f>
        <v>3124</v>
      </c>
      <c r="C14" s="8">
        <f>(B14/1000)/$B$74</f>
        <v>1.8819277108433737E-2</v>
      </c>
      <c r="D14" s="8">
        <f>(B14/1000)/$B$75</f>
        <v>1.2792792792792794E-2</v>
      </c>
      <c r="E14" s="8">
        <f>($B14/1000)/$B$76</f>
        <v>1.5165048543689321E-2</v>
      </c>
    </row>
    <row r="15" spans="1:8">
      <c r="A15" s="47" t="s">
        <v>2</v>
      </c>
      <c r="B15" s="6">
        <f>SUMIF($F$6:$F$9,A15,$D$6:$D$9)</f>
        <v>0</v>
      </c>
      <c r="C15" s="8">
        <f>(B15/1000)/$B$74</f>
        <v>0</v>
      </c>
      <c r="D15" s="8">
        <f>(B15/1000)/$B$75</f>
        <v>0</v>
      </c>
      <c r="E15" s="8">
        <f>($B15/1000)/$B$76</f>
        <v>0</v>
      </c>
      <c r="G15" s="39"/>
      <c r="H15" s="12"/>
    </row>
    <row r="16" spans="1:8">
      <c r="A16" s="47" t="s">
        <v>3</v>
      </c>
      <c r="B16" s="48">
        <f>SUM(B13:B15)</f>
        <v>3124</v>
      </c>
      <c r="C16" s="58">
        <f>(B16/1000)/$B$74</f>
        <v>1.8819277108433737E-2</v>
      </c>
      <c r="D16" s="58">
        <f>(B16/1000)/$B$75</f>
        <v>1.2792792792792794E-2</v>
      </c>
      <c r="E16" s="58">
        <f>($B16/1000)/$B$76</f>
        <v>1.5165048543689321E-2</v>
      </c>
      <c r="G16" s="39"/>
      <c r="H16" s="12"/>
    </row>
    <row r="17" spans="1:20">
      <c r="B17" s="37"/>
      <c r="C17" s="101"/>
      <c r="D17" s="101"/>
      <c r="E17" s="101"/>
      <c r="G17" s="39"/>
      <c r="H17" s="12"/>
    </row>
    <row r="18" spans="1:20">
      <c r="A18" s="104" t="s">
        <v>846</v>
      </c>
      <c r="B18" s="107">
        <f>SUMIF($F$6:$F$9,A18,$D$6:$D$9)</f>
        <v>0</v>
      </c>
      <c r="C18" s="108">
        <f>(B18/1000)/$B$74</f>
        <v>0</v>
      </c>
      <c r="D18" s="108">
        <f>(B18/1000)/$B$75</f>
        <v>0</v>
      </c>
      <c r="E18" s="108">
        <f>($B18/1000)/$B$76</f>
        <v>0</v>
      </c>
      <c r="G18" s="39"/>
      <c r="H18" s="12"/>
    </row>
    <row r="19" spans="1:20">
      <c r="A19" s="105" t="s">
        <v>859</v>
      </c>
      <c r="B19" s="109">
        <f>SUM(B13:B18)</f>
        <v>6248</v>
      </c>
      <c r="C19" s="132">
        <f>(B19/1000)/$B$74</f>
        <v>3.7638554216867473E-2</v>
      </c>
      <c r="D19" s="133">
        <f>SUM(D13:D18)</f>
        <v>2.5585585585585588E-2</v>
      </c>
      <c r="E19" s="132">
        <f>($B19/1000)/$B$76</f>
        <v>3.0330097087378643E-2</v>
      </c>
    </row>
    <row r="20" spans="1:20">
      <c r="L20" s="130"/>
      <c r="M20" s="130"/>
      <c r="N20" s="130"/>
      <c r="O20" s="130"/>
      <c r="Q20" s="130"/>
      <c r="R20" s="130"/>
      <c r="S20" s="130"/>
      <c r="T20" s="130"/>
    </row>
    <row r="21" spans="1:20">
      <c r="A21" s="1" t="str">
        <f>Fiji!A34</f>
        <v>Cross-tabulation between economic classification (Expense) and functional classification (COFOG)</v>
      </c>
      <c r="L21" s="130"/>
      <c r="M21" s="130"/>
      <c r="N21" s="130"/>
      <c r="O21" s="130"/>
      <c r="Q21" s="130"/>
      <c r="R21" s="130"/>
      <c r="S21" s="130"/>
      <c r="T21" s="130"/>
    </row>
    <row r="22" spans="1:20">
      <c r="L22" s="130"/>
      <c r="M22" s="130"/>
      <c r="N22" s="130"/>
      <c r="O22" s="130"/>
      <c r="Q22" s="130"/>
      <c r="R22" s="130"/>
      <c r="S22" s="130"/>
      <c r="T22" s="130"/>
    </row>
    <row r="23" spans="1:20">
      <c r="A23" s="1"/>
      <c r="B23" s="47" t="s">
        <v>40</v>
      </c>
      <c r="C23" s="47" t="str">
        <f>A13</f>
        <v>Social security benefits (271)</v>
      </c>
      <c r="D23" s="47" t="str">
        <f>A14</f>
        <v>Social assistance benefits (272)</v>
      </c>
      <c r="E23" s="47" t="str">
        <f>A15</f>
        <v>Employment-related social benefits (273)</v>
      </c>
      <c r="F23" s="47" t="str">
        <f>A18</f>
        <v>Provident fund expenditure</v>
      </c>
    </row>
    <row r="24" spans="1:20">
      <c r="B24" s="111" t="s">
        <v>58</v>
      </c>
      <c r="C24" s="111"/>
      <c r="D24" s="111"/>
      <c r="E24" s="111"/>
      <c r="F24" s="111"/>
    </row>
    <row r="25" spans="1:20">
      <c r="A25" s="5" t="s">
        <v>5</v>
      </c>
      <c r="B25" s="6">
        <f t="shared" ref="B25:B33" si="0">SUMIF($G$6:$G$9,A25,$D$6:$D$9)</f>
        <v>884</v>
      </c>
      <c r="C25" s="6">
        <f t="shared" ref="C25:C33" si="1">SUMIFS($D$6:$D$9,$F$6:$F$9,$A$13,$G$6:$G$9,$A25)</f>
        <v>0</v>
      </c>
      <c r="D25" s="6">
        <f t="shared" ref="D25:D33" si="2">SUMIFS($D$6:$D$9,$F$6:$F$9,$A$14,$G$6:$G$9,$A25)</f>
        <v>884</v>
      </c>
      <c r="E25" s="6">
        <f t="shared" ref="E25:E33" si="3">SUMIFS($D$6:$D$9,$F$6:$F$9,$A$15,$G$6:$G$9,$A25)</f>
        <v>0</v>
      </c>
      <c r="F25" s="6">
        <f t="shared" ref="F25:F33" si="4">SUMIFS($D$6:$D$9,$F$6:$F$9,$A$18,$G$6:$G$9,$A25)</f>
        <v>0</v>
      </c>
    </row>
    <row r="26" spans="1:20">
      <c r="A26" s="5" t="s">
        <v>6</v>
      </c>
      <c r="B26" s="6">
        <f t="shared" si="0"/>
        <v>2080</v>
      </c>
      <c r="C26" s="6">
        <f t="shared" si="1"/>
        <v>0</v>
      </c>
      <c r="D26" s="6">
        <f t="shared" si="2"/>
        <v>2080</v>
      </c>
      <c r="E26" s="6">
        <f t="shared" si="3"/>
        <v>0</v>
      </c>
      <c r="F26" s="6">
        <f t="shared" si="4"/>
        <v>0</v>
      </c>
    </row>
    <row r="27" spans="1:20">
      <c r="A27" s="5" t="s">
        <v>7</v>
      </c>
      <c r="B27" s="6">
        <f t="shared" si="0"/>
        <v>130</v>
      </c>
      <c r="C27" s="6">
        <f t="shared" si="1"/>
        <v>0</v>
      </c>
      <c r="D27" s="6">
        <f t="shared" si="2"/>
        <v>130</v>
      </c>
      <c r="E27" s="6">
        <f t="shared" si="3"/>
        <v>0</v>
      </c>
      <c r="F27" s="6">
        <f t="shared" si="4"/>
        <v>0</v>
      </c>
    </row>
    <row r="28" spans="1:20">
      <c r="A28" s="5" t="s">
        <v>8</v>
      </c>
      <c r="B28" s="6">
        <f t="shared" si="0"/>
        <v>30</v>
      </c>
      <c r="C28" s="6">
        <f t="shared" si="1"/>
        <v>0</v>
      </c>
      <c r="D28" s="6">
        <f t="shared" si="2"/>
        <v>30</v>
      </c>
      <c r="E28" s="6">
        <f t="shared" si="3"/>
        <v>0</v>
      </c>
      <c r="F28" s="6">
        <f t="shared" si="4"/>
        <v>0</v>
      </c>
    </row>
    <row r="29" spans="1:20">
      <c r="A29" s="5" t="s">
        <v>9</v>
      </c>
      <c r="B29" s="6">
        <f t="shared" si="0"/>
        <v>0</v>
      </c>
      <c r="C29" s="6">
        <f t="shared" si="1"/>
        <v>0</v>
      </c>
      <c r="D29" s="6">
        <f t="shared" si="2"/>
        <v>0</v>
      </c>
      <c r="E29" s="6">
        <f t="shared" si="3"/>
        <v>0</v>
      </c>
      <c r="F29" s="6">
        <f t="shared" si="4"/>
        <v>0</v>
      </c>
    </row>
    <row r="30" spans="1:20">
      <c r="A30" s="5" t="s">
        <v>10</v>
      </c>
      <c r="B30" s="6">
        <f t="shared" si="0"/>
        <v>0</v>
      </c>
      <c r="C30" s="6">
        <f t="shared" si="1"/>
        <v>0</v>
      </c>
      <c r="D30" s="6">
        <f t="shared" si="2"/>
        <v>0</v>
      </c>
      <c r="E30" s="6">
        <f t="shared" si="3"/>
        <v>0</v>
      </c>
      <c r="F30" s="6">
        <f t="shared" si="4"/>
        <v>0</v>
      </c>
    </row>
    <row r="31" spans="1:20">
      <c r="A31" s="5" t="s">
        <v>11</v>
      </c>
      <c r="B31" s="6">
        <f t="shared" si="0"/>
        <v>0</v>
      </c>
      <c r="C31" s="6">
        <f t="shared" si="1"/>
        <v>0</v>
      </c>
      <c r="D31" s="6">
        <f t="shared" si="2"/>
        <v>0</v>
      </c>
      <c r="E31" s="6">
        <f t="shared" si="3"/>
        <v>0</v>
      </c>
      <c r="F31" s="6">
        <f t="shared" si="4"/>
        <v>0</v>
      </c>
    </row>
    <row r="32" spans="1:20">
      <c r="A32" s="5" t="s">
        <v>12</v>
      </c>
      <c r="B32" s="6">
        <f t="shared" si="0"/>
        <v>0</v>
      </c>
      <c r="C32" s="6">
        <f t="shared" si="1"/>
        <v>0</v>
      </c>
      <c r="D32" s="6">
        <f t="shared" si="2"/>
        <v>0</v>
      </c>
      <c r="E32" s="6">
        <f t="shared" si="3"/>
        <v>0</v>
      </c>
      <c r="F32" s="6">
        <f t="shared" si="4"/>
        <v>0</v>
      </c>
    </row>
    <row r="33" spans="1:10">
      <c r="A33" s="5" t="s">
        <v>13</v>
      </c>
      <c r="B33" s="6">
        <f t="shared" si="0"/>
        <v>0</v>
      </c>
      <c r="C33" s="6">
        <f t="shared" si="1"/>
        <v>0</v>
      </c>
      <c r="D33" s="6">
        <f t="shared" si="2"/>
        <v>0</v>
      </c>
      <c r="E33" s="6">
        <f t="shared" si="3"/>
        <v>0</v>
      </c>
      <c r="F33" s="6">
        <f t="shared" si="4"/>
        <v>0</v>
      </c>
    </row>
    <row r="34" spans="1:10">
      <c r="A34" s="1" t="s">
        <v>4</v>
      </c>
      <c r="B34" s="48">
        <f>SUM(B25:B33)</f>
        <v>3124</v>
      </c>
      <c r="C34" s="48">
        <f t="shared" ref="C34:E34" si="5">SUM(C25:C33)</f>
        <v>0</v>
      </c>
      <c r="D34" s="48">
        <f t="shared" si="5"/>
        <v>3124</v>
      </c>
      <c r="E34" s="48">
        <f t="shared" si="5"/>
        <v>0</v>
      </c>
      <c r="F34" s="48">
        <f>SUM(F25:F33)</f>
        <v>0</v>
      </c>
    </row>
    <row r="35" spans="1:10">
      <c r="A35" s="1"/>
      <c r="B35" s="9"/>
      <c r="C35" s="9"/>
      <c r="D35" s="9"/>
      <c r="E35" s="9"/>
      <c r="G35" s="68"/>
      <c r="H35" s="68"/>
      <c r="I35" s="68"/>
      <c r="J35" s="68"/>
    </row>
    <row r="36" spans="1:10">
      <c r="A36" s="1"/>
      <c r="B36" s="111" t="s">
        <v>43</v>
      </c>
      <c r="C36" s="111"/>
      <c r="D36" s="111"/>
      <c r="E36" s="111"/>
      <c r="F36" s="111"/>
    </row>
    <row r="37" spans="1:10">
      <c r="A37" s="5" t="s">
        <v>5</v>
      </c>
      <c r="B37" s="8">
        <f t="shared" ref="B37:F46" si="6">(B25/1000)/$B$74</f>
        <v>5.3253012048192772E-3</v>
      </c>
      <c r="C37" s="8">
        <f t="shared" si="6"/>
        <v>0</v>
      </c>
      <c r="D37" s="8">
        <f t="shared" si="6"/>
        <v>5.3253012048192772E-3</v>
      </c>
      <c r="E37" s="8">
        <f t="shared" si="6"/>
        <v>0</v>
      </c>
      <c r="F37" s="8">
        <f t="shared" si="6"/>
        <v>0</v>
      </c>
    </row>
    <row r="38" spans="1:10">
      <c r="A38" s="5" t="s">
        <v>6</v>
      </c>
      <c r="B38" s="8">
        <f t="shared" si="6"/>
        <v>1.2530120481927712E-2</v>
      </c>
      <c r="C38" s="8">
        <f t="shared" si="6"/>
        <v>0</v>
      </c>
      <c r="D38" s="8">
        <f t="shared" si="6"/>
        <v>1.2530120481927712E-2</v>
      </c>
      <c r="E38" s="8">
        <f t="shared" si="6"/>
        <v>0</v>
      </c>
      <c r="F38" s="8">
        <f t="shared" si="6"/>
        <v>0</v>
      </c>
    </row>
    <row r="39" spans="1:10">
      <c r="A39" s="5" t="s">
        <v>7</v>
      </c>
      <c r="B39" s="8">
        <f t="shared" si="6"/>
        <v>7.8313253012048199E-4</v>
      </c>
      <c r="C39" s="8">
        <f t="shared" si="6"/>
        <v>0</v>
      </c>
      <c r="D39" s="8">
        <f t="shared" si="6"/>
        <v>7.8313253012048199E-4</v>
      </c>
      <c r="E39" s="8">
        <f t="shared" si="6"/>
        <v>0</v>
      </c>
      <c r="F39" s="8">
        <f t="shared" si="6"/>
        <v>0</v>
      </c>
    </row>
    <row r="40" spans="1:10">
      <c r="A40" s="5" t="s">
        <v>8</v>
      </c>
      <c r="B40" s="8">
        <f t="shared" si="6"/>
        <v>1.8072289156626507E-4</v>
      </c>
      <c r="C40" s="8">
        <f t="shared" si="6"/>
        <v>0</v>
      </c>
      <c r="D40" s="8">
        <f t="shared" si="6"/>
        <v>1.8072289156626507E-4</v>
      </c>
      <c r="E40" s="8">
        <f t="shared" si="6"/>
        <v>0</v>
      </c>
      <c r="F40" s="8">
        <f t="shared" si="6"/>
        <v>0</v>
      </c>
    </row>
    <row r="41" spans="1:10">
      <c r="A41" s="5" t="s">
        <v>9</v>
      </c>
      <c r="B41" s="8">
        <f t="shared" si="6"/>
        <v>0</v>
      </c>
      <c r="C41" s="8">
        <f t="shared" si="6"/>
        <v>0</v>
      </c>
      <c r="D41" s="8">
        <f t="shared" si="6"/>
        <v>0</v>
      </c>
      <c r="E41" s="8">
        <f t="shared" si="6"/>
        <v>0</v>
      </c>
      <c r="F41" s="8">
        <f t="shared" si="6"/>
        <v>0</v>
      </c>
    </row>
    <row r="42" spans="1:10">
      <c r="A42" s="5" t="s">
        <v>10</v>
      </c>
      <c r="B42" s="8">
        <f t="shared" si="6"/>
        <v>0</v>
      </c>
      <c r="C42" s="8">
        <f t="shared" si="6"/>
        <v>0</v>
      </c>
      <c r="D42" s="8">
        <f t="shared" si="6"/>
        <v>0</v>
      </c>
      <c r="E42" s="8">
        <f t="shared" si="6"/>
        <v>0</v>
      </c>
      <c r="F42" s="8">
        <f t="shared" si="6"/>
        <v>0</v>
      </c>
    </row>
    <row r="43" spans="1:10">
      <c r="A43" s="5" t="s">
        <v>11</v>
      </c>
      <c r="B43" s="8">
        <f t="shared" si="6"/>
        <v>0</v>
      </c>
      <c r="C43" s="8">
        <f t="shared" si="6"/>
        <v>0</v>
      </c>
      <c r="D43" s="8">
        <f t="shared" si="6"/>
        <v>0</v>
      </c>
      <c r="E43" s="8">
        <f t="shared" si="6"/>
        <v>0</v>
      </c>
      <c r="F43" s="8">
        <f t="shared" si="6"/>
        <v>0</v>
      </c>
    </row>
    <row r="44" spans="1:10">
      <c r="A44" s="5" t="s">
        <v>12</v>
      </c>
      <c r="B44" s="8">
        <f t="shared" si="6"/>
        <v>0</v>
      </c>
      <c r="C44" s="8">
        <f t="shared" si="6"/>
        <v>0</v>
      </c>
      <c r="D44" s="8">
        <f t="shared" si="6"/>
        <v>0</v>
      </c>
      <c r="E44" s="8">
        <f t="shared" si="6"/>
        <v>0</v>
      </c>
      <c r="F44" s="8">
        <f t="shared" si="6"/>
        <v>0</v>
      </c>
    </row>
    <row r="45" spans="1:10">
      <c r="A45" s="5" t="s">
        <v>13</v>
      </c>
      <c r="B45" s="8">
        <f t="shared" si="6"/>
        <v>0</v>
      </c>
      <c r="C45" s="8">
        <f t="shared" si="6"/>
        <v>0</v>
      </c>
      <c r="D45" s="8">
        <f t="shared" si="6"/>
        <v>0</v>
      </c>
      <c r="E45" s="8">
        <f t="shared" si="6"/>
        <v>0</v>
      </c>
      <c r="F45" s="8">
        <f t="shared" si="6"/>
        <v>0</v>
      </c>
    </row>
    <row r="46" spans="1:10">
      <c r="A46" s="47" t="s">
        <v>4</v>
      </c>
      <c r="B46" s="49">
        <f t="shared" si="6"/>
        <v>1.8819277108433737E-2</v>
      </c>
      <c r="C46" s="49">
        <f t="shared" si="6"/>
        <v>0</v>
      </c>
      <c r="D46" s="49">
        <f t="shared" si="6"/>
        <v>1.8819277108433737E-2</v>
      </c>
      <c r="E46" s="49">
        <f t="shared" si="6"/>
        <v>0</v>
      </c>
      <c r="F46" s="49">
        <f t="shared" si="6"/>
        <v>0</v>
      </c>
    </row>
    <row r="47" spans="1:10">
      <c r="A47" s="1"/>
      <c r="B47" s="9"/>
      <c r="C47" s="9"/>
      <c r="D47" s="9"/>
      <c r="E47" s="9"/>
      <c r="G47" s="68"/>
      <c r="H47" s="68"/>
      <c r="I47" s="68"/>
      <c r="J47" s="68"/>
    </row>
    <row r="48" spans="1:10">
      <c r="A48" s="1"/>
      <c r="B48" s="111" t="s">
        <v>844</v>
      </c>
      <c r="C48" s="111"/>
      <c r="D48" s="111"/>
      <c r="E48" s="111"/>
      <c r="F48" s="111"/>
    </row>
    <row r="49" spans="1:10">
      <c r="A49" s="5" t="s">
        <v>5</v>
      </c>
      <c r="B49" s="8">
        <f t="shared" ref="B49:F57" si="7">(B25/1000)/$B$75</f>
        <v>3.6199836199836202E-3</v>
      </c>
      <c r="C49" s="8">
        <f t="shared" si="7"/>
        <v>0</v>
      </c>
      <c r="D49" s="8">
        <f t="shared" si="7"/>
        <v>3.6199836199836202E-3</v>
      </c>
      <c r="E49" s="8">
        <f t="shared" si="7"/>
        <v>0</v>
      </c>
      <c r="F49" s="8">
        <f t="shared" si="7"/>
        <v>0</v>
      </c>
    </row>
    <row r="50" spans="1:10">
      <c r="A50" s="5" t="s">
        <v>6</v>
      </c>
      <c r="B50" s="8">
        <f t="shared" si="7"/>
        <v>8.517608517608518E-3</v>
      </c>
      <c r="C50" s="8">
        <f t="shared" si="7"/>
        <v>0</v>
      </c>
      <c r="D50" s="8">
        <f t="shared" si="7"/>
        <v>8.517608517608518E-3</v>
      </c>
      <c r="E50" s="8">
        <f t="shared" si="7"/>
        <v>0</v>
      </c>
      <c r="F50" s="8">
        <f t="shared" si="7"/>
        <v>0</v>
      </c>
    </row>
    <row r="51" spans="1:10">
      <c r="A51" s="5" t="s">
        <v>7</v>
      </c>
      <c r="B51" s="8">
        <f t="shared" si="7"/>
        <v>5.3235053235053237E-4</v>
      </c>
      <c r="C51" s="8">
        <f t="shared" si="7"/>
        <v>0</v>
      </c>
      <c r="D51" s="8">
        <f t="shared" si="7"/>
        <v>5.3235053235053237E-4</v>
      </c>
      <c r="E51" s="8">
        <f t="shared" si="7"/>
        <v>0</v>
      </c>
      <c r="F51" s="8">
        <f t="shared" si="7"/>
        <v>0</v>
      </c>
    </row>
    <row r="52" spans="1:10">
      <c r="A52" s="5" t="s">
        <v>8</v>
      </c>
      <c r="B52" s="8">
        <f t="shared" si="7"/>
        <v>1.2285012285012285E-4</v>
      </c>
      <c r="C52" s="8">
        <f t="shared" si="7"/>
        <v>0</v>
      </c>
      <c r="D52" s="8">
        <f t="shared" si="7"/>
        <v>1.2285012285012285E-4</v>
      </c>
      <c r="E52" s="8">
        <f t="shared" si="7"/>
        <v>0</v>
      </c>
      <c r="F52" s="8">
        <f t="shared" si="7"/>
        <v>0</v>
      </c>
    </row>
    <row r="53" spans="1:10">
      <c r="A53" s="5" t="s">
        <v>9</v>
      </c>
      <c r="B53" s="8">
        <f t="shared" si="7"/>
        <v>0</v>
      </c>
      <c r="C53" s="8">
        <f t="shared" si="7"/>
        <v>0</v>
      </c>
      <c r="D53" s="8">
        <f t="shared" si="7"/>
        <v>0</v>
      </c>
      <c r="E53" s="8">
        <f t="shared" si="7"/>
        <v>0</v>
      </c>
      <c r="F53" s="8">
        <f t="shared" si="7"/>
        <v>0</v>
      </c>
    </row>
    <row r="54" spans="1:10">
      <c r="A54" s="5" t="s">
        <v>10</v>
      </c>
      <c r="B54" s="8">
        <f t="shared" si="7"/>
        <v>0</v>
      </c>
      <c r="C54" s="8">
        <f t="shared" si="7"/>
        <v>0</v>
      </c>
      <c r="D54" s="8">
        <f t="shared" si="7"/>
        <v>0</v>
      </c>
      <c r="E54" s="8">
        <f t="shared" si="7"/>
        <v>0</v>
      </c>
      <c r="F54" s="8">
        <f t="shared" si="7"/>
        <v>0</v>
      </c>
    </row>
    <row r="55" spans="1:10">
      <c r="A55" s="5" t="s">
        <v>11</v>
      </c>
      <c r="B55" s="8">
        <f t="shared" si="7"/>
        <v>0</v>
      </c>
      <c r="C55" s="8">
        <f t="shared" si="7"/>
        <v>0</v>
      </c>
      <c r="D55" s="8">
        <f t="shared" si="7"/>
        <v>0</v>
      </c>
      <c r="E55" s="8">
        <f t="shared" si="7"/>
        <v>0</v>
      </c>
      <c r="F55" s="8">
        <f t="shared" si="7"/>
        <v>0</v>
      </c>
    </row>
    <row r="56" spans="1:10">
      <c r="A56" s="5" t="s">
        <v>12</v>
      </c>
      <c r="B56" s="8">
        <f t="shared" si="7"/>
        <v>0</v>
      </c>
      <c r="C56" s="8">
        <f t="shared" si="7"/>
        <v>0</v>
      </c>
      <c r="D56" s="8">
        <f t="shared" si="7"/>
        <v>0</v>
      </c>
      <c r="E56" s="8">
        <f t="shared" si="7"/>
        <v>0</v>
      </c>
      <c r="F56" s="8">
        <f t="shared" si="7"/>
        <v>0</v>
      </c>
    </row>
    <row r="57" spans="1:10">
      <c r="A57" s="5" t="s">
        <v>13</v>
      </c>
      <c r="B57" s="8">
        <f t="shared" si="7"/>
        <v>0</v>
      </c>
      <c r="C57" s="8">
        <f t="shared" si="7"/>
        <v>0</v>
      </c>
      <c r="D57" s="8">
        <f t="shared" si="7"/>
        <v>0</v>
      </c>
      <c r="E57" s="8">
        <f t="shared" si="7"/>
        <v>0</v>
      </c>
      <c r="F57" s="8">
        <f t="shared" si="7"/>
        <v>0</v>
      </c>
    </row>
    <row r="58" spans="1:10">
      <c r="A58" s="47" t="s">
        <v>4</v>
      </c>
      <c r="B58" s="49">
        <f>SUM(B49:B57)</f>
        <v>1.2792792792792794E-2</v>
      </c>
      <c r="C58" s="49">
        <f t="shared" ref="C58:F58" si="8">SUM(C49:C57)</f>
        <v>0</v>
      </c>
      <c r="D58" s="49">
        <f t="shared" si="8"/>
        <v>1.2792792792792794E-2</v>
      </c>
      <c r="E58" s="49">
        <f t="shared" si="8"/>
        <v>0</v>
      </c>
      <c r="F58" s="49">
        <f t="shared" si="8"/>
        <v>0</v>
      </c>
      <c r="G58" s="68"/>
      <c r="H58" s="68"/>
      <c r="I58" s="68"/>
      <c r="J58" s="68"/>
    </row>
    <row r="59" spans="1:10">
      <c r="A59" s="1"/>
      <c r="B59" s="1"/>
      <c r="C59" s="1"/>
      <c r="D59" s="1"/>
      <c r="E59" s="1"/>
      <c r="G59" s="68"/>
      <c r="H59" s="68"/>
      <c r="I59" s="68"/>
      <c r="J59" s="68"/>
    </row>
    <row r="60" spans="1:10">
      <c r="A60" s="1"/>
      <c r="B60" s="111" t="s">
        <v>845</v>
      </c>
      <c r="C60" s="111"/>
      <c r="D60" s="111"/>
      <c r="E60" s="111"/>
      <c r="F60" s="111"/>
      <c r="G60" s="68"/>
      <c r="H60" s="68"/>
      <c r="I60" s="68"/>
      <c r="J60" s="68"/>
    </row>
    <row r="61" spans="1:10">
      <c r="A61" s="5" t="s">
        <v>5</v>
      </c>
      <c r="B61" s="8">
        <f t="shared" ref="B61:F69" si="9">(B25/1000)/$B$76</f>
        <v>4.2912621359223304E-3</v>
      </c>
      <c r="C61" s="8">
        <f t="shared" si="9"/>
        <v>0</v>
      </c>
      <c r="D61" s="8">
        <f t="shared" si="9"/>
        <v>4.2912621359223304E-3</v>
      </c>
      <c r="E61" s="8">
        <f t="shared" si="9"/>
        <v>0</v>
      </c>
      <c r="F61" s="8">
        <f t="shared" si="9"/>
        <v>0</v>
      </c>
      <c r="G61" s="68"/>
      <c r="H61" s="68"/>
      <c r="I61" s="68"/>
      <c r="J61" s="68"/>
    </row>
    <row r="62" spans="1:10">
      <c r="A62" s="5" t="s">
        <v>6</v>
      </c>
      <c r="B62" s="8">
        <f t="shared" si="9"/>
        <v>1.0097087378640778E-2</v>
      </c>
      <c r="C62" s="8">
        <f t="shared" si="9"/>
        <v>0</v>
      </c>
      <c r="D62" s="8">
        <f t="shared" si="9"/>
        <v>1.0097087378640778E-2</v>
      </c>
      <c r="E62" s="8">
        <f t="shared" si="9"/>
        <v>0</v>
      </c>
      <c r="F62" s="8">
        <f t="shared" si="9"/>
        <v>0</v>
      </c>
      <c r="G62" s="68"/>
      <c r="H62" s="68"/>
      <c r="I62" s="68"/>
      <c r="J62" s="68"/>
    </row>
    <row r="63" spans="1:10">
      <c r="A63" s="5" t="s">
        <v>7</v>
      </c>
      <c r="B63" s="8">
        <f t="shared" si="9"/>
        <v>6.3106796116504861E-4</v>
      </c>
      <c r="C63" s="8">
        <f t="shared" si="9"/>
        <v>0</v>
      </c>
      <c r="D63" s="8">
        <f t="shared" si="9"/>
        <v>6.3106796116504861E-4</v>
      </c>
      <c r="E63" s="8">
        <f t="shared" si="9"/>
        <v>0</v>
      </c>
      <c r="F63" s="8">
        <f t="shared" si="9"/>
        <v>0</v>
      </c>
      <c r="G63" s="68"/>
      <c r="H63" s="68"/>
      <c r="I63" s="68"/>
      <c r="J63" s="68"/>
    </row>
    <row r="64" spans="1:10">
      <c r="A64" s="5" t="s">
        <v>8</v>
      </c>
      <c r="B64" s="8">
        <f t="shared" si="9"/>
        <v>1.4563106796116503E-4</v>
      </c>
      <c r="C64" s="8">
        <f t="shared" si="9"/>
        <v>0</v>
      </c>
      <c r="D64" s="8">
        <f t="shared" si="9"/>
        <v>1.4563106796116503E-4</v>
      </c>
      <c r="E64" s="8">
        <f t="shared" si="9"/>
        <v>0</v>
      </c>
      <c r="F64" s="8">
        <f t="shared" si="9"/>
        <v>0</v>
      </c>
      <c r="G64" s="68"/>
      <c r="H64" s="68"/>
      <c r="I64" s="68"/>
      <c r="J64" s="68"/>
    </row>
    <row r="65" spans="1:10">
      <c r="A65" s="5" t="s">
        <v>9</v>
      </c>
      <c r="B65" s="8">
        <f t="shared" si="9"/>
        <v>0</v>
      </c>
      <c r="C65" s="8">
        <f t="shared" si="9"/>
        <v>0</v>
      </c>
      <c r="D65" s="8">
        <f t="shared" si="9"/>
        <v>0</v>
      </c>
      <c r="E65" s="8">
        <f t="shared" si="9"/>
        <v>0</v>
      </c>
      <c r="F65" s="8">
        <f t="shared" si="9"/>
        <v>0</v>
      </c>
      <c r="G65" s="68"/>
      <c r="H65" s="68"/>
      <c r="I65" s="68"/>
      <c r="J65" s="68"/>
    </row>
    <row r="66" spans="1:10">
      <c r="A66" s="5" t="s">
        <v>10</v>
      </c>
      <c r="B66" s="8">
        <f t="shared" si="9"/>
        <v>0</v>
      </c>
      <c r="C66" s="8">
        <f t="shared" si="9"/>
        <v>0</v>
      </c>
      <c r="D66" s="8">
        <f t="shared" si="9"/>
        <v>0</v>
      </c>
      <c r="E66" s="8">
        <f t="shared" si="9"/>
        <v>0</v>
      </c>
      <c r="F66" s="8">
        <f t="shared" si="9"/>
        <v>0</v>
      </c>
      <c r="G66" s="68"/>
      <c r="H66" s="68"/>
      <c r="I66" s="68"/>
      <c r="J66" s="68"/>
    </row>
    <row r="67" spans="1:10">
      <c r="A67" s="5" t="s">
        <v>11</v>
      </c>
      <c r="B67" s="8">
        <f t="shared" si="9"/>
        <v>0</v>
      </c>
      <c r="C67" s="8">
        <f t="shared" si="9"/>
        <v>0</v>
      </c>
      <c r="D67" s="8">
        <f t="shared" si="9"/>
        <v>0</v>
      </c>
      <c r="E67" s="8">
        <f t="shared" si="9"/>
        <v>0</v>
      </c>
      <c r="F67" s="8">
        <f t="shared" si="9"/>
        <v>0</v>
      </c>
      <c r="G67" s="68"/>
      <c r="H67" s="68"/>
      <c r="I67" s="68"/>
      <c r="J67" s="68"/>
    </row>
    <row r="68" spans="1:10">
      <c r="A68" s="5" t="s">
        <v>12</v>
      </c>
      <c r="B68" s="8">
        <f t="shared" si="9"/>
        <v>0</v>
      </c>
      <c r="C68" s="8">
        <f t="shared" si="9"/>
        <v>0</v>
      </c>
      <c r="D68" s="8">
        <f t="shared" si="9"/>
        <v>0</v>
      </c>
      <c r="E68" s="8">
        <f t="shared" si="9"/>
        <v>0</v>
      </c>
      <c r="F68" s="8">
        <f t="shared" si="9"/>
        <v>0</v>
      </c>
      <c r="G68" s="68"/>
      <c r="H68" s="68"/>
      <c r="I68" s="68"/>
      <c r="J68" s="68"/>
    </row>
    <row r="69" spans="1:10">
      <c r="A69" s="5" t="s">
        <v>13</v>
      </c>
      <c r="B69" s="8">
        <f t="shared" si="9"/>
        <v>0</v>
      </c>
      <c r="C69" s="8">
        <f t="shared" si="9"/>
        <v>0</v>
      </c>
      <c r="D69" s="8">
        <f t="shared" si="9"/>
        <v>0</v>
      </c>
      <c r="E69" s="8">
        <f t="shared" si="9"/>
        <v>0</v>
      </c>
      <c r="F69" s="8">
        <f t="shared" si="9"/>
        <v>0</v>
      </c>
      <c r="G69" s="68"/>
      <c r="H69" s="68"/>
      <c r="I69" s="68"/>
      <c r="J69" s="68"/>
    </row>
    <row r="70" spans="1:10">
      <c r="A70" s="47" t="s">
        <v>4</v>
      </c>
      <c r="B70" s="49">
        <f>SUM(B61:B69)</f>
        <v>1.5165048543689323E-2</v>
      </c>
      <c r="C70" s="49">
        <f t="shared" ref="C70" si="10">SUM(C61:C69)</f>
        <v>0</v>
      </c>
      <c r="D70" s="49">
        <f t="shared" ref="D70" si="11">SUM(D61:D69)</f>
        <v>1.5165048543689323E-2</v>
      </c>
      <c r="E70" s="49">
        <f t="shared" ref="E70" si="12">SUM(E61:E69)</f>
        <v>0</v>
      </c>
      <c r="F70" s="49">
        <f t="shared" ref="F70" si="13">SUM(F61:F69)</f>
        <v>0</v>
      </c>
      <c r="G70" s="68"/>
      <c r="H70" s="68"/>
      <c r="I70" s="68"/>
      <c r="J70" s="68"/>
    </row>
    <row r="71" spans="1:10">
      <c r="A71" s="1"/>
      <c r="B71" s="9"/>
      <c r="C71" s="9"/>
      <c r="D71" s="9"/>
      <c r="E71" s="9"/>
      <c r="G71" s="68"/>
      <c r="H71" s="68"/>
      <c r="I71" s="68"/>
      <c r="J71" s="68"/>
    </row>
    <row r="72" spans="1:10">
      <c r="A72" s="118" t="s">
        <v>852</v>
      </c>
      <c r="B72" s="119"/>
      <c r="C72" s="120"/>
      <c r="D72" s="120"/>
    </row>
    <row r="73" spans="1:10">
      <c r="A73" s="121" t="s">
        <v>853</v>
      </c>
      <c r="B73" s="121" t="s">
        <v>48</v>
      </c>
      <c r="C73" s="121" t="s">
        <v>49</v>
      </c>
      <c r="D73" s="121" t="s">
        <v>828</v>
      </c>
    </row>
    <row r="74" spans="1:10">
      <c r="A74" s="122" t="s">
        <v>315</v>
      </c>
      <c r="B74" s="123">
        <f>'IMF WEO_Data'!AS164*1000</f>
        <v>166</v>
      </c>
      <c r="C74" s="122" t="s">
        <v>140</v>
      </c>
      <c r="D74" s="122">
        <v>2019</v>
      </c>
    </row>
    <row r="75" spans="1:10">
      <c r="A75" s="122" t="s">
        <v>316</v>
      </c>
      <c r="B75" s="123">
        <f>'GNI data (WDI)'!R177</f>
        <v>244.2</v>
      </c>
      <c r="C75" s="123" t="s">
        <v>314</v>
      </c>
      <c r="D75" s="122">
        <v>2019</v>
      </c>
    </row>
    <row r="76" spans="1:10">
      <c r="A76" s="122" t="s">
        <v>837</v>
      </c>
      <c r="B76" s="123">
        <f>'IMF WEO_Data'!AS189*1000</f>
        <v>206</v>
      </c>
      <c r="C76" s="122" t="s">
        <v>140</v>
      </c>
      <c r="D76" s="122">
        <v>2019</v>
      </c>
    </row>
    <row r="77" spans="1:10">
      <c r="A77" s="122" t="s">
        <v>847</v>
      </c>
      <c r="B77" s="124">
        <f>B76/B74</f>
        <v>1.2409638554216869</v>
      </c>
      <c r="C77" s="125" t="str">
        <f>C76</f>
        <v>IMF WEO October 2021</v>
      </c>
      <c r="D77" s="122">
        <f>D76</f>
        <v>2019</v>
      </c>
    </row>
    <row r="78" spans="1:10">
      <c r="B78" s="71"/>
    </row>
    <row r="79" spans="1:10" hidden="1">
      <c r="A79" s="1" t="s">
        <v>36</v>
      </c>
    </row>
    <row r="80" spans="1:10" hidden="1">
      <c r="A80" t="s">
        <v>33</v>
      </c>
    </row>
    <row r="81" spans="1:1" hidden="1">
      <c r="A81" t="s">
        <v>34</v>
      </c>
    </row>
    <row r="82" spans="1:1" hidden="1">
      <c r="A82" t="s">
        <v>35</v>
      </c>
    </row>
  </sheetData>
  <mergeCells count="1">
    <mergeCell ref="E6:E9"/>
  </mergeCells>
  <dataValidations count="2">
    <dataValidation type="list" allowBlank="1" showInputMessage="1" showErrorMessage="1" sqref="G6:G9" xr:uid="{D4415075-1564-1B49-BA95-FCD6E66FD87B}">
      <formula1>$A$25:$A$33</formula1>
    </dataValidation>
    <dataValidation type="list" allowBlank="1" showInputMessage="1" showErrorMessage="1" sqref="F6:F9" xr:uid="{DD3F612C-0D42-1248-A456-E9E736CD9A20}">
      <formula1>$A$13:$A$18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130AE-3ED0-F540-9EF8-E55539214F12}">
  <dimension ref="A1:G82"/>
  <sheetViews>
    <sheetView workbookViewId="0"/>
  </sheetViews>
  <sheetFormatPr defaultColWidth="11" defaultRowHeight="15.75"/>
  <cols>
    <col min="1" max="1" width="50" customWidth="1"/>
    <col min="2" max="7" width="34.5" customWidth="1"/>
    <col min="8" max="8" width="15.125" customWidth="1"/>
    <col min="9" max="9" width="25.5" bestFit="1" customWidth="1"/>
    <col min="10" max="11" width="26.375" customWidth="1"/>
    <col min="12" max="12" width="35" customWidth="1"/>
  </cols>
  <sheetData>
    <row r="1" spans="1:7" ht="28.5">
      <c r="A1" s="79" t="s">
        <v>230</v>
      </c>
      <c r="C1" s="35"/>
      <c r="D1" s="36"/>
    </row>
    <row r="2" spans="1:7">
      <c r="A2" t="s">
        <v>851</v>
      </c>
      <c r="B2" s="24">
        <v>2019</v>
      </c>
    </row>
    <row r="3" spans="1:7">
      <c r="A3" t="s">
        <v>78</v>
      </c>
      <c r="B3" t="s">
        <v>82</v>
      </c>
    </row>
    <row r="5" spans="1:7">
      <c r="A5" s="80" t="s">
        <v>14</v>
      </c>
      <c r="B5" s="80" t="s">
        <v>15</v>
      </c>
      <c r="C5" s="80" t="s">
        <v>16</v>
      </c>
      <c r="D5" s="80" t="s">
        <v>893</v>
      </c>
      <c r="E5" s="80" t="s">
        <v>49</v>
      </c>
      <c r="F5" s="80" t="s">
        <v>31</v>
      </c>
      <c r="G5" s="80" t="s">
        <v>32</v>
      </c>
    </row>
    <row r="6" spans="1:7">
      <c r="A6" s="81" t="s">
        <v>846</v>
      </c>
      <c r="B6" s="81"/>
      <c r="C6" s="81"/>
      <c r="D6" s="81"/>
      <c r="E6" s="81"/>
      <c r="F6" s="81"/>
      <c r="G6" s="81"/>
    </row>
    <row r="7" spans="1:7" ht="31.5">
      <c r="A7" s="13" t="s">
        <v>132</v>
      </c>
      <c r="B7" s="193">
        <v>1992</v>
      </c>
      <c r="C7" s="181" t="s">
        <v>134</v>
      </c>
      <c r="D7" s="7">
        <v>35120</v>
      </c>
      <c r="E7" s="7" t="s">
        <v>868</v>
      </c>
      <c r="F7" s="5" t="s">
        <v>846</v>
      </c>
      <c r="G7" s="5" t="s">
        <v>6</v>
      </c>
    </row>
    <row r="8" spans="1:7" ht="31.5">
      <c r="A8" s="13" t="s">
        <v>869</v>
      </c>
      <c r="B8" s="194"/>
      <c r="C8" s="182"/>
      <c r="D8" s="7">
        <v>14561</v>
      </c>
      <c r="E8" t="s">
        <v>870</v>
      </c>
      <c r="F8" s="5" t="s">
        <v>846</v>
      </c>
      <c r="G8" s="5" t="s">
        <v>6</v>
      </c>
    </row>
    <row r="9" spans="1:7" ht="31.5">
      <c r="A9" s="13" t="s">
        <v>131</v>
      </c>
      <c r="B9" s="194"/>
      <c r="C9" s="182"/>
      <c r="D9" s="7">
        <v>465819</v>
      </c>
      <c r="E9" s="5" t="s">
        <v>871</v>
      </c>
      <c r="F9" s="5" t="s">
        <v>846</v>
      </c>
      <c r="G9" s="5" t="s">
        <v>6</v>
      </c>
    </row>
    <row r="10" spans="1:7" ht="31.5">
      <c r="A10" s="13" t="s">
        <v>133</v>
      </c>
      <c r="B10" s="195"/>
      <c r="C10" s="183"/>
      <c r="D10" s="7">
        <v>383200</v>
      </c>
      <c r="E10" s="5" t="s">
        <v>872</v>
      </c>
      <c r="F10" s="5" t="s">
        <v>846</v>
      </c>
      <c r="G10" s="5" t="s">
        <v>6</v>
      </c>
    </row>
    <row r="12" spans="1:7">
      <c r="A12" s="1" t="s">
        <v>3</v>
      </c>
    </row>
    <row r="13" spans="1:7">
      <c r="A13" s="80" t="s">
        <v>41</v>
      </c>
      <c r="B13" s="80" t="s">
        <v>56</v>
      </c>
      <c r="C13" s="80" t="s">
        <v>141</v>
      </c>
      <c r="D13" s="80" t="s">
        <v>313</v>
      </c>
      <c r="E13" s="80" t="s">
        <v>834</v>
      </c>
    </row>
    <row r="14" spans="1:7">
      <c r="A14" s="47" t="s">
        <v>0</v>
      </c>
      <c r="B14" s="6">
        <f>SUMIF($F$6:$F$10,A14,$D$6:$D$10)</f>
        <v>0</v>
      </c>
      <c r="C14" s="8">
        <f>(B14/1000)/$B$73</f>
        <v>0</v>
      </c>
      <c r="D14" s="8">
        <f>(B14/1000)/$B$74</f>
        <v>0</v>
      </c>
      <c r="E14" s="8">
        <f>(B14/1000)/$B$75</f>
        <v>0</v>
      </c>
    </row>
    <row r="15" spans="1:7">
      <c r="A15" s="47" t="s">
        <v>1</v>
      </c>
      <c r="B15" s="6">
        <f>SUMIF($F$6:$F$10,A15,$D$6:$D$10)</f>
        <v>0</v>
      </c>
      <c r="C15" s="8">
        <f>(B15/1000)/$B$73</f>
        <v>0</v>
      </c>
      <c r="D15" s="8">
        <f>(B15/1000)/$B$74</f>
        <v>0</v>
      </c>
      <c r="E15" s="8">
        <f>(B15/1000)/$B$75</f>
        <v>0</v>
      </c>
      <c r="F15" s="18"/>
    </row>
    <row r="16" spans="1:7">
      <c r="A16" s="47" t="s">
        <v>2</v>
      </c>
      <c r="B16" s="6">
        <f>SUMIF($F$6:$F$10,A16,$D$6:$D$10)</f>
        <v>0</v>
      </c>
      <c r="C16" s="8">
        <f>(B16/1000)/$B$73</f>
        <v>0</v>
      </c>
      <c r="D16" s="8">
        <f>(B16/1000)/$B$74</f>
        <v>0</v>
      </c>
      <c r="E16" s="8">
        <f>(B16/1000)/$B$75</f>
        <v>0</v>
      </c>
    </row>
    <row r="17" spans="1:6">
      <c r="A17" s="47" t="s">
        <v>3</v>
      </c>
      <c r="B17" s="48">
        <f>SUM(B14:B16)</f>
        <v>0</v>
      </c>
      <c r="C17" s="58">
        <f>(B17/1000)/$B$73</f>
        <v>0</v>
      </c>
      <c r="D17" s="58">
        <f>(B17/1000)/$B$74</f>
        <v>0</v>
      </c>
      <c r="E17" s="58">
        <f>(B17/1000)/$B$75</f>
        <v>0</v>
      </c>
    </row>
    <row r="18" spans="1:6">
      <c r="B18" s="37"/>
      <c r="C18" s="101"/>
      <c r="D18" s="101"/>
      <c r="E18" s="101"/>
    </row>
    <row r="19" spans="1:6">
      <c r="A19" s="104" t="s">
        <v>846</v>
      </c>
      <c r="B19" s="107">
        <f>SUMIF($F$6:$F$10,A19,$D$6:$D$10)</f>
        <v>898700</v>
      </c>
      <c r="C19" s="108">
        <f>(B19/1000)/$B$73</f>
        <v>1.0684944536256525E-2</v>
      </c>
      <c r="D19" s="108">
        <f>(B19/1000)/$B$74</f>
        <v>1.1190614772317784E-2</v>
      </c>
      <c r="E19" s="108">
        <f>(B19/1000)/$B$75</f>
        <v>5.1661301448608879E-2</v>
      </c>
    </row>
    <row r="20" spans="1:6">
      <c r="A20" s="105" t="s">
        <v>859</v>
      </c>
      <c r="B20" s="109">
        <f>B19+B17</f>
        <v>898700</v>
      </c>
      <c r="C20" s="133">
        <f>C19+C17</f>
        <v>1.0684944536256525E-2</v>
      </c>
      <c r="D20" s="133">
        <f t="shared" ref="D20:E20" si="0">D19+D17</f>
        <v>1.1190614772317784E-2</v>
      </c>
      <c r="E20" s="133">
        <f t="shared" si="0"/>
        <v>5.1661301448608879E-2</v>
      </c>
    </row>
    <row r="22" spans="1:6">
      <c r="A22" s="1"/>
      <c r="B22" s="47" t="s">
        <v>3</v>
      </c>
      <c r="C22" s="47" t="str">
        <f>A14</f>
        <v>Social security benefits (271)</v>
      </c>
      <c r="D22" s="47" t="str">
        <f>A15</f>
        <v>Social assistance benefits (272)</v>
      </c>
      <c r="E22" s="47" t="str">
        <f>A16</f>
        <v>Employment-related social benefits (273)</v>
      </c>
      <c r="F22" s="47" t="str">
        <f>A19</f>
        <v>Provident fund expenditure</v>
      </c>
    </row>
    <row r="23" spans="1:6">
      <c r="B23" s="111" t="s">
        <v>56</v>
      </c>
      <c r="C23" s="111"/>
      <c r="D23" s="111"/>
      <c r="E23" s="111"/>
      <c r="F23" s="111"/>
    </row>
    <row r="24" spans="1:6">
      <c r="A24" s="5" t="s">
        <v>5</v>
      </c>
      <c r="B24" s="6"/>
      <c r="C24" s="6"/>
      <c r="D24" s="6"/>
      <c r="E24" s="6"/>
      <c r="F24" s="6">
        <f>SUMIFS($D$6:$D$10,$F$6:$F$10,$A$19,$G$6:$G$10,$A24)</f>
        <v>0</v>
      </c>
    </row>
    <row r="25" spans="1:6">
      <c r="A25" s="5" t="s">
        <v>6</v>
      </c>
      <c r="B25" s="6"/>
      <c r="C25" s="6"/>
      <c r="D25" s="6"/>
      <c r="E25" s="6"/>
      <c r="F25" s="6">
        <f t="shared" ref="F25:F32" si="1">SUMIFS($D$6:$D$10,$F$6:$F$10,$A$19,$G$6:$G$10,$A25)</f>
        <v>898700</v>
      </c>
    </row>
    <row r="26" spans="1:6">
      <c r="A26" s="5" t="s">
        <v>7</v>
      </c>
      <c r="B26" s="6"/>
      <c r="C26" s="6"/>
      <c r="D26" s="6"/>
      <c r="E26" s="6"/>
      <c r="F26" s="6">
        <f t="shared" si="1"/>
        <v>0</v>
      </c>
    </row>
    <row r="27" spans="1:6">
      <c r="A27" s="5" t="s">
        <v>8</v>
      </c>
      <c r="B27" s="6"/>
      <c r="C27" s="6"/>
      <c r="D27" s="6"/>
      <c r="E27" s="6"/>
      <c r="F27" s="6">
        <f t="shared" si="1"/>
        <v>0</v>
      </c>
    </row>
    <row r="28" spans="1:6">
      <c r="A28" s="5" t="s">
        <v>9</v>
      </c>
      <c r="B28" s="6"/>
      <c r="C28" s="6"/>
      <c r="D28" s="6"/>
      <c r="E28" s="6"/>
      <c r="F28" s="6">
        <f t="shared" si="1"/>
        <v>0</v>
      </c>
    </row>
    <row r="29" spans="1:6">
      <c r="A29" s="5" t="s">
        <v>10</v>
      </c>
      <c r="B29" s="6"/>
      <c r="C29" s="6"/>
      <c r="D29" s="6"/>
      <c r="E29" s="6"/>
      <c r="F29" s="6">
        <f t="shared" si="1"/>
        <v>0</v>
      </c>
    </row>
    <row r="30" spans="1:6">
      <c r="A30" s="5" t="s">
        <v>11</v>
      </c>
      <c r="B30" s="6"/>
      <c r="C30" s="6"/>
      <c r="D30" s="6"/>
      <c r="E30" s="6"/>
      <c r="F30" s="6">
        <f t="shared" si="1"/>
        <v>0</v>
      </c>
    </row>
    <row r="31" spans="1:6">
      <c r="A31" s="5" t="s">
        <v>12</v>
      </c>
      <c r="B31" s="6"/>
      <c r="C31" s="6"/>
      <c r="D31" s="6"/>
      <c r="E31" s="6"/>
      <c r="F31" s="6">
        <f t="shared" si="1"/>
        <v>0</v>
      </c>
    </row>
    <row r="32" spans="1:6">
      <c r="A32" s="5" t="s">
        <v>13</v>
      </c>
      <c r="B32" s="6"/>
      <c r="C32" s="6"/>
      <c r="D32" s="6"/>
      <c r="E32" s="6"/>
      <c r="F32" s="6">
        <f t="shared" si="1"/>
        <v>0</v>
      </c>
    </row>
    <row r="33" spans="1:6">
      <c r="A33" s="47" t="s">
        <v>4</v>
      </c>
      <c r="B33" s="6"/>
      <c r="C33" s="48"/>
      <c r="D33" s="48"/>
      <c r="E33" s="48"/>
      <c r="F33" s="48">
        <f t="shared" ref="F33" si="2">SUM(F24:F32)</f>
        <v>898700</v>
      </c>
    </row>
    <row r="34" spans="1:6">
      <c r="A34" s="1"/>
      <c r="B34" s="9"/>
    </row>
    <row r="35" spans="1:6">
      <c r="B35" s="111" t="s">
        <v>43</v>
      </c>
      <c r="C35" s="111"/>
      <c r="D35" s="111"/>
      <c r="E35" s="111"/>
      <c r="F35" s="111"/>
    </row>
    <row r="36" spans="1:6">
      <c r="A36" s="5" t="s">
        <v>5</v>
      </c>
      <c r="B36" s="8"/>
      <c r="C36" s="8"/>
      <c r="D36" s="8"/>
      <c r="E36" s="8"/>
      <c r="F36" s="8">
        <f t="shared" ref="F36:F45" si="3">(F24/1000)/$B$73</f>
        <v>0</v>
      </c>
    </row>
    <row r="37" spans="1:6">
      <c r="A37" s="5" t="s">
        <v>6</v>
      </c>
      <c r="B37" s="8"/>
      <c r="C37" s="8"/>
      <c r="D37" s="8"/>
      <c r="E37" s="8"/>
      <c r="F37" s="8">
        <f t="shared" si="3"/>
        <v>1.0684944536256525E-2</v>
      </c>
    </row>
    <row r="38" spans="1:6">
      <c r="A38" s="5" t="s">
        <v>7</v>
      </c>
      <c r="B38" s="8"/>
      <c r="C38" s="8"/>
      <c r="D38" s="8"/>
      <c r="E38" s="8"/>
      <c r="F38" s="8">
        <f t="shared" si="3"/>
        <v>0</v>
      </c>
    </row>
    <row r="39" spans="1:6">
      <c r="A39" s="5" t="s">
        <v>8</v>
      </c>
      <c r="B39" s="8"/>
      <c r="C39" s="8"/>
      <c r="D39" s="8"/>
      <c r="E39" s="8"/>
      <c r="F39" s="8">
        <f t="shared" si="3"/>
        <v>0</v>
      </c>
    </row>
    <row r="40" spans="1:6">
      <c r="A40" s="5" t="s">
        <v>9</v>
      </c>
      <c r="B40" s="8"/>
      <c r="C40" s="8"/>
      <c r="D40" s="8"/>
      <c r="E40" s="8"/>
      <c r="F40" s="8">
        <f t="shared" si="3"/>
        <v>0</v>
      </c>
    </row>
    <row r="41" spans="1:6">
      <c r="A41" s="5" t="s">
        <v>10</v>
      </c>
      <c r="B41" s="8"/>
      <c r="C41" s="8"/>
      <c r="D41" s="8"/>
      <c r="E41" s="8"/>
      <c r="F41" s="8">
        <f t="shared" si="3"/>
        <v>0</v>
      </c>
    </row>
    <row r="42" spans="1:6">
      <c r="A42" s="5" t="s">
        <v>11</v>
      </c>
      <c r="B42" s="8"/>
      <c r="C42" s="8"/>
      <c r="D42" s="8"/>
      <c r="E42" s="8"/>
      <c r="F42" s="8">
        <f t="shared" si="3"/>
        <v>0</v>
      </c>
    </row>
    <row r="43" spans="1:6">
      <c r="A43" s="5" t="s">
        <v>12</v>
      </c>
      <c r="B43" s="8"/>
      <c r="C43" s="8"/>
      <c r="D43" s="8"/>
      <c r="E43" s="8"/>
      <c r="F43" s="8">
        <f t="shared" si="3"/>
        <v>0</v>
      </c>
    </row>
    <row r="44" spans="1:6">
      <c r="A44" s="5" t="s">
        <v>13</v>
      </c>
      <c r="B44" s="8"/>
      <c r="C44" s="8"/>
      <c r="D44" s="8"/>
      <c r="E44" s="8"/>
      <c r="F44" s="8">
        <f t="shared" si="3"/>
        <v>0</v>
      </c>
    </row>
    <row r="45" spans="1:6">
      <c r="A45" s="47" t="s">
        <v>4</v>
      </c>
      <c r="B45" s="8"/>
      <c r="C45" s="8"/>
      <c r="D45" s="8"/>
      <c r="E45" s="8"/>
      <c r="F45" s="8">
        <f t="shared" si="3"/>
        <v>1.0684944536256525E-2</v>
      </c>
    </row>
    <row r="46" spans="1:6">
      <c r="A46" s="1"/>
      <c r="B46" s="9"/>
    </row>
    <row r="47" spans="1:6">
      <c r="A47" s="1"/>
      <c r="B47" s="111" t="s">
        <v>844</v>
      </c>
      <c r="C47" s="111"/>
      <c r="D47" s="111"/>
      <c r="E47" s="111"/>
      <c r="F47" s="111"/>
    </row>
    <row r="48" spans="1:6">
      <c r="A48" s="5" t="s">
        <v>5</v>
      </c>
      <c r="B48" s="8"/>
      <c r="C48" s="8"/>
      <c r="D48" s="8"/>
      <c r="E48" s="8"/>
      <c r="F48" s="8">
        <f t="shared" ref="F48:F56" si="4">(F25/1000)/$B$74</f>
        <v>1.1190614772317784E-2</v>
      </c>
    </row>
    <row r="49" spans="1:6">
      <c r="A49" s="5" t="s">
        <v>6</v>
      </c>
      <c r="B49" s="8"/>
      <c r="C49" s="8"/>
      <c r="D49" s="8"/>
      <c r="E49" s="8"/>
      <c r="F49" s="8">
        <f t="shared" si="4"/>
        <v>0</v>
      </c>
    </row>
    <row r="50" spans="1:6">
      <c r="A50" s="5" t="s">
        <v>7</v>
      </c>
      <c r="B50" s="8"/>
      <c r="C50" s="8"/>
      <c r="D50" s="8"/>
      <c r="E50" s="8"/>
      <c r="F50" s="8">
        <f t="shared" si="4"/>
        <v>0</v>
      </c>
    </row>
    <row r="51" spans="1:6">
      <c r="A51" s="5" t="s">
        <v>8</v>
      </c>
      <c r="B51" s="8"/>
      <c r="C51" s="8"/>
      <c r="D51" s="8"/>
      <c r="E51" s="8"/>
      <c r="F51" s="8">
        <f t="shared" si="4"/>
        <v>0</v>
      </c>
    </row>
    <row r="52" spans="1:6">
      <c r="A52" s="5" t="s">
        <v>9</v>
      </c>
      <c r="B52" s="8"/>
      <c r="C52" s="8"/>
      <c r="D52" s="8"/>
      <c r="E52" s="8"/>
      <c r="F52" s="8">
        <f t="shared" si="4"/>
        <v>0</v>
      </c>
    </row>
    <row r="53" spans="1:6">
      <c r="A53" s="5" t="s">
        <v>10</v>
      </c>
      <c r="B53" s="8"/>
      <c r="C53" s="8"/>
      <c r="D53" s="8"/>
      <c r="E53" s="8"/>
      <c r="F53" s="8">
        <f t="shared" si="4"/>
        <v>0</v>
      </c>
    </row>
    <row r="54" spans="1:6">
      <c r="A54" s="5" t="s">
        <v>11</v>
      </c>
      <c r="B54" s="8"/>
      <c r="C54" s="8"/>
      <c r="D54" s="8"/>
      <c r="E54" s="8"/>
      <c r="F54" s="8">
        <f t="shared" si="4"/>
        <v>0</v>
      </c>
    </row>
    <row r="55" spans="1:6">
      <c r="A55" s="5" t="s">
        <v>12</v>
      </c>
      <c r="B55" s="8"/>
      <c r="C55" s="8"/>
      <c r="D55" s="8"/>
      <c r="E55" s="8"/>
      <c r="F55" s="8">
        <f t="shared" si="4"/>
        <v>0</v>
      </c>
    </row>
    <row r="56" spans="1:6">
      <c r="A56" s="5" t="s">
        <v>13</v>
      </c>
      <c r="B56" s="8"/>
      <c r="C56" s="8"/>
      <c r="D56" s="8"/>
      <c r="E56" s="8"/>
      <c r="F56" s="8">
        <f t="shared" si="4"/>
        <v>1.1190614772317784E-2</v>
      </c>
    </row>
    <row r="57" spans="1:6">
      <c r="A57" s="47" t="s">
        <v>4</v>
      </c>
      <c r="B57" s="49"/>
      <c r="C57" s="49"/>
      <c r="D57" s="49"/>
      <c r="E57" s="49"/>
      <c r="F57" s="49">
        <f t="shared" ref="F57" si="5">SUM(F48:F56)</f>
        <v>2.2381229544635568E-2</v>
      </c>
    </row>
    <row r="58" spans="1:6">
      <c r="A58" s="1"/>
      <c r="B58" s="9"/>
    </row>
    <row r="59" spans="1:6">
      <c r="A59" s="1"/>
      <c r="B59" s="111" t="s">
        <v>845</v>
      </c>
      <c r="C59" s="111"/>
      <c r="D59" s="111"/>
      <c r="E59" s="111"/>
      <c r="F59" s="111"/>
    </row>
    <row r="60" spans="1:6">
      <c r="A60" s="5" t="s">
        <v>5</v>
      </c>
      <c r="B60" s="8"/>
      <c r="C60" s="8"/>
      <c r="D60" s="8"/>
      <c r="E60" s="8"/>
      <c r="F60" s="8">
        <f t="shared" ref="F60:F68" si="6">(F25/1000)/$B$75</f>
        <v>5.1661301448608879E-2</v>
      </c>
    </row>
    <row r="61" spans="1:6">
      <c r="A61" s="5" t="s">
        <v>6</v>
      </c>
      <c r="B61" s="8"/>
      <c r="C61" s="8"/>
      <c r="D61" s="8"/>
      <c r="E61" s="8"/>
      <c r="F61" s="8">
        <f t="shared" si="6"/>
        <v>0</v>
      </c>
    </row>
    <row r="62" spans="1:6">
      <c r="A62" s="5" t="s">
        <v>7</v>
      </c>
      <c r="B62" s="8"/>
      <c r="C62" s="8"/>
      <c r="D62" s="8"/>
      <c r="E62" s="8"/>
      <c r="F62" s="8">
        <f t="shared" si="6"/>
        <v>0</v>
      </c>
    </row>
    <row r="63" spans="1:6">
      <c r="A63" s="5" t="s">
        <v>8</v>
      </c>
      <c r="B63" s="8"/>
      <c r="C63" s="8"/>
      <c r="D63" s="8"/>
      <c r="E63" s="8"/>
      <c r="F63" s="8">
        <f t="shared" si="6"/>
        <v>0</v>
      </c>
    </row>
    <row r="64" spans="1:6">
      <c r="A64" s="5" t="s">
        <v>9</v>
      </c>
      <c r="B64" s="8"/>
      <c r="C64" s="8"/>
      <c r="D64" s="8"/>
      <c r="E64" s="8"/>
      <c r="F64" s="8">
        <f t="shared" si="6"/>
        <v>0</v>
      </c>
    </row>
    <row r="65" spans="1:6">
      <c r="A65" s="5" t="s">
        <v>10</v>
      </c>
      <c r="B65" s="8"/>
      <c r="C65" s="8"/>
      <c r="D65" s="8"/>
      <c r="E65" s="8"/>
      <c r="F65" s="8">
        <f t="shared" si="6"/>
        <v>0</v>
      </c>
    </row>
    <row r="66" spans="1:6">
      <c r="A66" s="5" t="s">
        <v>11</v>
      </c>
      <c r="B66" s="8"/>
      <c r="C66" s="8"/>
      <c r="D66" s="8"/>
      <c r="E66" s="8"/>
      <c r="F66" s="8">
        <f t="shared" si="6"/>
        <v>0</v>
      </c>
    </row>
    <row r="67" spans="1:6">
      <c r="A67" s="5" t="s">
        <v>12</v>
      </c>
      <c r="B67" s="8"/>
      <c r="C67" s="8"/>
      <c r="D67" s="8"/>
      <c r="E67" s="8"/>
      <c r="F67" s="8">
        <f t="shared" si="6"/>
        <v>0</v>
      </c>
    </row>
    <row r="68" spans="1:6">
      <c r="A68" s="5" t="s">
        <v>13</v>
      </c>
      <c r="B68" s="8"/>
      <c r="C68" s="8"/>
      <c r="D68" s="8"/>
      <c r="E68" s="8"/>
      <c r="F68" s="8">
        <f t="shared" si="6"/>
        <v>5.1661301448608879E-2</v>
      </c>
    </row>
    <row r="69" spans="1:6">
      <c r="A69" s="47" t="s">
        <v>4</v>
      </c>
      <c r="B69" s="49"/>
      <c r="C69" s="49"/>
      <c r="D69" s="49"/>
      <c r="E69" s="49"/>
      <c r="F69" s="49">
        <f t="shared" ref="F69" si="7">SUM(F60:F68)</f>
        <v>0.10332260289721776</v>
      </c>
    </row>
    <row r="70" spans="1:6">
      <c r="A70" s="1"/>
      <c r="B70" s="9"/>
    </row>
    <row r="71" spans="1:6">
      <c r="A71" s="118" t="s">
        <v>852</v>
      </c>
      <c r="B71" s="119"/>
      <c r="C71" s="120"/>
      <c r="D71" s="120"/>
    </row>
    <row r="72" spans="1:6">
      <c r="A72" s="136" t="s">
        <v>853</v>
      </c>
      <c r="B72" s="136" t="s">
        <v>48</v>
      </c>
      <c r="C72" s="136" t="s">
        <v>49</v>
      </c>
      <c r="D72" s="136" t="s">
        <v>828</v>
      </c>
    </row>
    <row r="73" spans="1:6">
      <c r="A73" s="122" t="s">
        <v>315</v>
      </c>
      <c r="B73" s="123">
        <f>'IMF WEO_Data'!AS244*1000</f>
        <v>84109</v>
      </c>
      <c r="C73" s="123" t="s">
        <v>140</v>
      </c>
      <c r="D73" s="122">
        <v>2019</v>
      </c>
    </row>
    <row r="74" spans="1:6">
      <c r="A74" s="122" t="s">
        <v>316</v>
      </c>
      <c r="B74" s="123">
        <f>'GNI data (WDI)'!R211</f>
        <v>80308.367170596699</v>
      </c>
      <c r="C74" s="123" t="s">
        <v>314</v>
      </c>
      <c r="D74" s="122">
        <v>2019</v>
      </c>
    </row>
    <row r="75" spans="1:6">
      <c r="A75" s="122" t="s">
        <v>837</v>
      </c>
      <c r="B75" s="123">
        <f>'IMF WEO_Data'!AS269*1000</f>
        <v>17396</v>
      </c>
      <c r="C75" s="123" t="s">
        <v>140</v>
      </c>
      <c r="D75" s="122">
        <v>2019</v>
      </c>
    </row>
    <row r="76" spans="1:6">
      <c r="A76" s="122" t="s">
        <v>847</v>
      </c>
      <c r="B76" s="124">
        <f>B75/B73</f>
        <v>0.20682685562781628</v>
      </c>
      <c r="C76" s="125" t="str">
        <f>C75</f>
        <v>IMF WEO October 2021</v>
      </c>
      <c r="D76" s="122">
        <f>D75</f>
        <v>2019</v>
      </c>
    </row>
    <row r="77" spans="1:6">
      <c r="B77" s="71"/>
    </row>
    <row r="79" spans="1:6" hidden="1">
      <c r="A79" s="1" t="s">
        <v>36</v>
      </c>
    </row>
    <row r="80" spans="1:6" hidden="1">
      <c r="A80" t="s">
        <v>33</v>
      </c>
    </row>
    <row r="81" spans="1:1" hidden="1">
      <c r="A81" t="s">
        <v>34</v>
      </c>
    </row>
    <row r="82" spans="1:1" hidden="1">
      <c r="A82" t="s">
        <v>35</v>
      </c>
    </row>
  </sheetData>
  <mergeCells count="2">
    <mergeCell ref="B7:B10"/>
    <mergeCell ref="C7:C10"/>
  </mergeCells>
  <dataValidations count="3">
    <dataValidation type="list" allowBlank="1" showInputMessage="1" showErrorMessage="1" sqref="G7:G10" xr:uid="{158B04C0-7564-7C4B-9857-855BC31A989E}">
      <formula1>$A$24:$A$32</formula1>
    </dataValidation>
    <dataValidation type="list" allowBlank="1" showInputMessage="1" showErrorMessage="1" sqref="F7:F10" xr:uid="{CE43E7CC-0E78-E941-8A50-D664B5E0145D}">
      <formula1>$A$14:$A$19</formula1>
    </dataValidation>
    <dataValidation type="list" allowBlank="1" showInputMessage="1" showErrorMessage="1" sqref="D6:G6" xr:uid="{AC59DD22-5266-A240-BB3A-1E89FC4BB2B8}">
      <formula1>$A$4:$A$4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0E2C-853D-CC43-BE06-ACB8ED89F762}">
  <dimension ref="A1:T83"/>
  <sheetViews>
    <sheetView workbookViewId="0"/>
  </sheetViews>
  <sheetFormatPr defaultColWidth="11" defaultRowHeight="15.75"/>
  <cols>
    <col min="1" max="1" width="50" customWidth="1"/>
    <col min="2" max="7" width="34.5" customWidth="1"/>
    <col min="8" max="8" width="15.125" customWidth="1"/>
    <col min="9" max="9" width="25.5" bestFit="1" customWidth="1"/>
    <col min="10" max="11" width="26.375" customWidth="1"/>
    <col min="12" max="12" width="35" customWidth="1"/>
  </cols>
  <sheetData>
    <row r="1" spans="1:8" ht="28.5">
      <c r="A1" s="79" t="s">
        <v>62</v>
      </c>
      <c r="C1" s="35"/>
      <c r="D1" s="36"/>
    </row>
    <row r="2" spans="1:8">
      <c r="A2" t="s">
        <v>851</v>
      </c>
      <c r="B2" s="24" t="s">
        <v>864</v>
      </c>
    </row>
    <row r="3" spans="1:8">
      <c r="A3" t="s">
        <v>78</v>
      </c>
      <c r="B3" t="s">
        <v>84</v>
      </c>
    </row>
    <row r="4" spans="1:8">
      <c r="A4" s="1"/>
    </row>
    <row r="5" spans="1:8">
      <c r="A5" s="80" t="s">
        <v>14</v>
      </c>
      <c r="B5" s="80" t="s">
        <v>15</v>
      </c>
      <c r="C5" s="80" t="s">
        <v>16</v>
      </c>
      <c r="D5" s="80" t="s">
        <v>889</v>
      </c>
      <c r="E5" s="80" t="s">
        <v>49</v>
      </c>
      <c r="F5" s="80" t="s">
        <v>31</v>
      </c>
      <c r="G5" s="80" t="s">
        <v>32</v>
      </c>
    </row>
    <row r="6" spans="1:8">
      <c r="A6" s="59" t="s">
        <v>57</v>
      </c>
      <c r="B6" s="13">
        <v>1990</v>
      </c>
      <c r="C6" s="13" t="s">
        <v>60</v>
      </c>
      <c r="D6" s="6">
        <v>19256</v>
      </c>
      <c r="E6" s="6" t="s">
        <v>104</v>
      </c>
      <c r="F6" s="5" t="s">
        <v>1</v>
      </c>
      <c r="G6" s="5" t="s">
        <v>6</v>
      </c>
    </row>
    <row r="7" spans="1:8">
      <c r="A7" s="81" t="s">
        <v>846</v>
      </c>
      <c r="B7" s="81"/>
      <c r="C7" s="81"/>
      <c r="D7" s="81"/>
      <c r="E7" s="81"/>
      <c r="F7" s="81"/>
      <c r="G7" s="81"/>
    </row>
    <row r="8" spans="1:8">
      <c r="A8" s="13" t="s">
        <v>102</v>
      </c>
      <c r="B8" s="196">
        <v>1972</v>
      </c>
      <c r="C8" s="181" t="s">
        <v>60</v>
      </c>
      <c r="D8" s="6">
        <v>57200</v>
      </c>
      <c r="E8" s="198" t="s">
        <v>101</v>
      </c>
      <c r="F8" s="5" t="s">
        <v>846</v>
      </c>
      <c r="G8" s="32" t="s">
        <v>6</v>
      </c>
    </row>
    <row r="9" spans="1:8">
      <c r="A9" s="13" t="s">
        <v>887</v>
      </c>
      <c r="B9" s="196"/>
      <c r="C9" s="182"/>
      <c r="D9" s="6">
        <v>845</v>
      </c>
      <c r="E9" s="199"/>
      <c r="F9" s="5" t="s">
        <v>846</v>
      </c>
      <c r="G9" s="32" t="s">
        <v>7</v>
      </c>
    </row>
    <row r="10" spans="1:8">
      <c r="A10" s="13" t="s">
        <v>888</v>
      </c>
      <c r="B10" s="196"/>
      <c r="C10" s="183"/>
      <c r="D10" s="6">
        <v>484</v>
      </c>
      <c r="E10" s="200"/>
      <c r="F10" s="5" t="s">
        <v>846</v>
      </c>
      <c r="G10" s="32" t="s">
        <v>6</v>
      </c>
    </row>
    <row r="12" spans="1:8">
      <c r="A12" s="1" t="s">
        <v>3</v>
      </c>
    </row>
    <row r="13" spans="1:8">
      <c r="A13" s="80" t="s">
        <v>41</v>
      </c>
      <c r="B13" s="80" t="s">
        <v>58</v>
      </c>
      <c r="C13" s="80" t="s">
        <v>141</v>
      </c>
      <c r="D13" s="80" t="s">
        <v>313</v>
      </c>
      <c r="E13" s="80" t="s">
        <v>834</v>
      </c>
    </row>
    <row r="14" spans="1:8">
      <c r="A14" s="47" t="s">
        <v>0</v>
      </c>
      <c r="B14" s="6">
        <f>SUMIF($F$6:$F$10,A14,$D$6:$D$10)</f>
        <v>0</v>
      </c>
      <c r="C14" s="8">
        <f>$B14/($B$75*1000)</f>
        <v>0</v>
      </c>
      <c r="D14" s="8">
        <f>$B14/($B$76*1000)</f>
        <v>0</v>
      </c>
      <c r="E14" s="8">
        <f>$B14/($B$77*1000)</f>
        <v>0</v>
      </c>
      <c r="G14" s="38"/>
      <c r="H14" s="38"/>
    </row>
    <row r="15" spans="1:8">
      <c r="A15" s="47" t="s">
        <v>1</v>
      </c>
      <c r="B15" s="6">
        <f>SUMIF($F$6:$F$10,A15,$D$6:$D$10)</f>
        <v>19256</v>
      </c>
      <c r="C15" s="8">
        <f>$B15/($B$75*1000)</f>
        <v>8.631107126848947E-3</v>
      </c>
      <c r="D15" s="8">
        <f>$B15/($B$76*1000)</f>
        <v>9.0116711751079583E-3</v>
      </c>
      <c r="E15" s="8">
        <f>$B15/($B$77*1000)</f>
        <v>2.6198639455782314E-2</v>
      </c>
    </row>
    <row r="16" spans="1:8">
      <c r="A16" s="47" t="s">
        <v>2</v>
      </c>
      <c r="B16" s="6">
        <f>SUMIF($F$6:$F$10,A16,$D$6:$D$10)</f>
        <v>0</v>
      </c>
      <c r="C16" s="8">
        <f>$B16/($B$75*1000)</f>
        <v>0</v>
      </c>
      <c r="D16" s="8">
        <f>$B16/($B$76*1000)</f>
        <v>0</v>
      </c>
      <c r="E16" s="8">
        <f>$B16/($B$77*1000)</f>
        <v>0</v>
      </c>
    </row>
    <row r="17" spans="1:20">
      <c r="A17" s="5" t="s">
        <v>3</v>
      </c>
      <c r="B17" s="102">
        <f>SUM(B14:B16)</f>
        <v>19256</v>
      </c>
      <c r="C17" s="103">
        <f>SUM(C14:C16)</f>
        <v>8.631107126848947E-3</v>
      </c>
      <c r="D17" s="103">
        <f>SUM(D14:D16)</f>
        <v>9.0116711751079583E-3</v>
      </c>
      <c r="E17" s="103">
        <f>SUM(E14:E16)</f>
        <v>2.6198639455782314E-2</v>
      </c>
    </row>
    <row r="18" spans="1:20">
      <c r="A18" s="1"/>
      <c r="B18" s="37"/>
      <c r="C18" s="101"/>
      <c r="D18" s="101"/>
      <c r="E18" s="101"/>
    </row>
    <row r="19" spans="1:20">
      <c r="A19" s="104" t="s">
        <v>846</v>
      </c>
      <c r="B19" s="107">
        <f>SUMIF($F$6:$F$10,A19,$D$6:$D$10)</f>
        <v>58529</v>
      </c>
      <c r="C19" s="108">
        <f>$B19/($B$75*1000)</f>
        <v>2.6234424025100851E-2</v>
      </c>
      <c r="D19" s="108">
        <f>$B19/($B$76*1000)</f>
        <v>2.7391156117983678E-2</v>
      </c>
      <c r="E19" s="108">
        <f>$B19/($B$77*1000)</f>
        <v>7.9631292517006805E-2</v>
      </c>
    </row>
    <row r="20" spans="1:20">
      <c r="A20" s="105" t="s">
        <v>859</v>
      </c>
      <c r="B20" s="109">
        <f>B19+B17</f>
        <v>77785</v>
      </c>
      <c r="C20" s="115">
        <f>(B20/1000)/B75</f>
        <v>3.4865531151949798E-2</v>
      </c>
      <c r="D20" s="115">
        <f>(B20/1000)/B76</f>
        <v>3.640282729309164E-2</v>
      </c>
      <c r="E20" s="115">
        <f>(B20/1000)/B77</f>
        <v>0.10582993197278912</v>
      </c>
    </row>
    <row r="21" spans="1:20">
      <c r="L21" s="197"/>
      <c r="M21" s="197"/>
      <c r="N21" s="197"/>
      <c r="O21" s="197"/>
      <c r="Q21" s="197"/>
      <c r="R21" s="197"/>
      <c r="S21" s="197"/>
      <c r="T21" s="197"/>
    </row>
    <row r="22" spans="1:20">
      <c r="A22" s="1" t="str">
        <f>Fiji!A34</f>
        <v>Cross-tabulation between economic classification (Expense) and functional classification (COFOG)</v>
      </c>
      <c r="L22" s="130"/>
      <c r="M22" s="130"/>
      <c r="N22" s="130"/>
      <c r="O22" s="130"/>
      <c r="Q22" s="130"/>
      <c r="R22" s="130"/>
      <c r="S22" s="130"/>
      <c r="T22" s="130"/>
    </row>
    <row r="23" spans="1:20">
      <c r="L23" s="130"/>
      <c r="M23" s="130"/>
      <c r="N23" s="130"/>
      <c r="O23" s="130"/>
      <c r="Q23" s="130"/>
      <c r="R23" s="130"/>
      <c r="S23" s="130"/>
      <c r="T23" s="130"/>
    </row>
    <row r="24" spans="1:20">
      <c r="A24" s="1"/>
      <c r="B24" s="47" t="s">
        <v>40</v>
      </c>
      <c r="C24" s="47" t="str">
        <f>A14</f>
        <v>Social security benefits (271)</v>
      </c>
      <c r="D24" s="47" t="str">
        <f>A15</f>
        <v>Social assistance benefits (272)</v>
      </c>
      <c r="E24" s="47" t="str">
        <f>A16</f>
        <v>Employment-related social benefits (273)</v>
      </c>
      <c r="F24" s="47" t="str">
        <f>A19</f>
        <v>Provident fund expenditure</v>
      </c>
    </row>
    <row r="25" spans="1:20">
      <c r="B25" s="111" t="s">
        <v>58</v>
      </c>
      <c r="C25" s="111"/>
      <c r="D25" s="111"/>
      <c r="E25" s="111"/>
      <c r="F25" s="111"/>
    </row>
    <row r="26" spans="1:20">
      <c r="A26" s="5" t="s">
        <v>5</v>
      </c>
      <c r="B26" s="6">
        <f>SUMIF($G$6,A26,$D$6)</f>
        <v>0</v>
      </c>
      <c r="C26" s="6">
        <f t="shared" ref="C26:C34" si="0">SUMIFS($D$6:$D$10,$F$6:$F$10,$A$14,$G$6:$G$10,$A26)</f>
        <v>0</v>
      </c>
      <c r="D26" s="6">
        <f t="shared" ref="D26:D34" si="1">SUMIFS($D$6:$D$10,$F$6:$F$10,$A$15,$G$6:$G$10,$A26)</f>
        <v>0</v>
      </c>
      <c r="E26" s="6">
        <f t="shared" ref="E26:E34" si="2">SUMIFS($D$6:$D$10,$F$6:$F$10,$A$16,$G$6:$G$10,$A26)</f>
        <v>0</v>
      </c>
      <c r="F26" s="6">
        <f>SUMIFS($D$6:$D$10,$F$6:$F$10,$A$19,$G$6:$G$10,$A26)</f>
        <v>0</v>
      </c>
    </row>
    <row r="27" spans="1:20">
      <c r="A27" s="5" t="s">
        <v>6</v>
      </c>
      <c r="B27" s="6">
        <f t="shared" ref="B27:B34" si="3">SUMIF($G$6,A27,$D$6)</f>
        <v>19256</v>
      </c>
      <c r="C27" s="6">
        <f t="shared" si="0"/>
        <v>0</v>
      </c>
      <c r="D27" s="6">
        <f t="shared" si="1"/>
        <v>19256</v>
      </c>
      <c r="E27" s="6">
        <f t="shared" si="2"/>
        <v>0</v>
      </c>
      <c r="F27" s="6">
        <f t="shared" ref="F27:F34" si="4">SUMIFS($D$6:$D$10,$F$6:$F$10,$A$19,$G$6:$G$10,$A27)</f>
        <v>57684</v>
      </c>
    </row>
    <row r="28" spans="1:20">
      <c r="A28" s="5" t="s">
        <v>7</v>
      </c>
      <c r="B28" s="6">
        <f t="shared" si="3"/>
        <v>0</v>
      </c>
      <c r="C28" s="6">
        <f t="shared" si="0"/>
        <v>0</v>
      </c>
      <c r="D28" s="6">
        <f t="shared" si="1"/>
        <v>0</v>
      </c>
      <c r="E28" s="6">
        <f t="shared" si="2"/>
        <v>0</v>
      </c>
      <c r="F28" s="6">
        <f t="shared" si="4"/>
        <v>845</v>
      </c>
    </row>
    <row r="29" spans="1:20">
      <c r="A29" s="5" t="s">
        <v>8</v>
      </c>
      <c r="B29" s="6">
        <f t="shared" si="3"/>
        <v>0</v>
      </c>
      <c r="C29" s="6">
        <f t="shared" si="0"/>
        <v>0</v>
      </c>
      <c r="D29" s="6">
        <f t="shared" si="1"/>
        <v>0</v>
      </c>
      <c r="E29" s="6">
        <f t="shared" si="2"/>
        <v>0</v>
      </c>
      <c r="F29" s="6">
        <f t="shared" si="4"/>
        <v>0</v>
      </c>
    </row>
    <row r="30" spans="1:20">
      <c r="A30" s="5" t="s">
        <v>9</v>
      </c>
      <c r="B30" s="6">
        <f t="shared" si="3"/>
        <v>0</v>
      </c>
      <c r="C30" s="6">
        <f t="shared" si="0"/>
        <v>0</v>
      </c>
      <c r="D30" s="6">
        <f t="shared" si="1"/>
        <v>0</v>
      </c>
      <c r="E30" s="6">
        <f t="shared" si="2"/>
        <v>0</v>
      </c>
      <c r="F30" s="6">
        <f t="shared" si="4"/>
        <v>0</v>
      </c>
    </row>
    <row r="31" spans="1:20">
      <c r="A31" s="5" t="s">
        <v>10</v>
      </c>
      <c r="B31" s="6">
        <f t="shared" si="3"/>
        <v>0</v>
      </c>
      <c r="C31" s="6">
        <f t="shared" si="0"/>
        <v>0</v>
      </c>
      <c r="D31" s="6">
        <f t="shared" si="1"/>
        <v>0</v>
      </c>
      <c r="E31" s="6">
        <f t="shared" si="2"/>
        <v>0</v>
      </c>
      <c r="F31" s="6">
        <f t="shared" si="4"/>
        <v>0</v>
      </c>
    </row>
    <row r="32" spans="1:20">
      <c r="A32" s="5" t="s">
        <v>11</v>
      </c>
      <c r="B32" s="6">
        <f t="shared" si="3"/>
        <v>0</v>
      </c>
      <c r="C32" s="6">
        <f t="shared" si="0"/>
        <v>0</v>
      </c>
      <c r="D32" s="6">
        <f t="shared" si="1"/>
        <v>0</v>
      </c>
      <c r="E32" s="6">
        <f t="shared" si="2"/>
        <v>0</v>
      </c>
      <c r="F32" s="6">
        <f t="shared" si="4"/>
        <v>0</v>
      </c>
    </row>
    <row r="33" spans="1:6">
      <c r="A33" s="5" t="s">
        <v>12</v>
      </c>
      <c r="B33" s="6">
        <f t="shared" si="3"/>
        <v>0</v>
      </c>
      <c r="C33" s="6">
        <f t="shared" si="0"/>
        <v>0</v>
      </c>
      <c r="D33" s="6">
        <f t="shared" si="1"/>
        <v>0</v>
      </c>
      <c r="E33" s="6">
        <f t="shared" si="2"/>
        <v>0</v>
      </c>
      <c r="F33" s="6">
        <f t="shared" si="4"/>
        <v>0</v>
      </c>
    </row>
    <row r="34" spans="1:6">
      <c r="A34" s="5" t="s">
        <v>13</v>
      </c>
      <c r="B34" s="6">
        <f t="shared" si="3"/>
        <v>0</v>
      </c>
      <c r="C34" s="6">
        <f t="shared" si="0"/>
        <v>0</v>
      </c>
      <c r="D34" s="6">
        <f t="shared" si="1"/>
        <v>0</v>
      </c>
      <c r="E34" s="6">
        <f t="shared" si="2"/>
        <v>0</v>
      </c>
      <c r="F34" s="6">
        <f t="shared" si="4"/>
        <v>0</v>
      </c>
    </row>
    <row r="35" spans="1:6">
      <c r="A35" s="47" t="s">
        <v>4</v>
      </c>
      <c r="B35" s="48">
        <f>SUM(B26:B34)</f>
        <v>19256</v>
      </c>
      <c r="C35" s="48">
        <f t="shared" ref="C35:F35" si="5">SUM(C26:C34)</f>
        <v>0</v>
      </c>
      <c r="D35" s="48">
        <f t="shared" si="5"/>
        <v>19256</v>
      </c>
      <c r="E35" s="48">
        <f t="shared" si="5"/>
        <v>0</v>
      </c>
      <c r="F35" s="48">
        <f t="shared" si="5"/>
        <v>58529</v>
      </c>
    </row>
    <row r="36" spans="1:6">
      <c r="A36" s="1"/>
      <c r="B36" s="9"/>
    </row>
    <row r="37" spans="1:6">
      <c r="A37" s="1"/>
      <c r="B37" s="111" t="s">
        <v>43</v>
      </c>
      <c r="C37" s="111"/>
      <c r="D37" s="111"/>
      <c r="E37" s="111"/>
      <c r="F37" s="111"/>
    </row>
    <row r="38" spans="1:6">
      <c r="A38" s="5" t="s">
        <v>5</v>
      </c>
      <c r="B38" s="8">
        <f t="shared" ref="B38:F46" si="6">(B26/1000)/$B$75</f>
        <v>0</v>
      </c>
      <c r="C38" s="8">
        <f t="shared" si="6"/>
        <v>0</v>
      </c>
      <c r="D38" s="8">
        <f t="shared" si="6"/>
        <v>0</v>
      </c>
      <c r="E38" s="8">
        <f t="shared" si="6"/>
        <v>0</v>
      </c>
      <c r="F38" s="8">
        <f t="shared" si="6"/>
        <v>0</v>
      </c>
    </row>
    <row r="39" spans="1:6">
      <c r="A39" s="5" t="s">
        <v>6</v>
      </c>
      <c r="B39" s="8">
        <f t="shared" si="6"/>
        <v>8.631107126848947E-3</v>
      </c>
      <c r="C39" s="8">
        <f t="shared" si="6"/>
        <v>0</v>
      </c>
      <c r="D39" s="8">
        <f t="shared" si="6"/>
        <v>8.631107126848947E-3</v>
      </c>
      <c r="E39" s="8">
        <f t="shared" si="6"/>
        <v>0</v>
      </c>
      <c r="F39" s="8">
        <f t="shared" si="6"/>
        <v>2.5855670103092782E-2</v>
      </c>
    </row>
    <row r="40" spans="1:6">
      <c r="A40" s="5" t="s">
        <v>7</v>
      </c>
      <c r="B40" s="8">
        <f t="shared" si="6"/>
        <v>0</v>
      </c>
      <c r="C40" s="8">
        <f t="shared" si="6"/>
        <v>0</v>
      </c>
      <c r="D40" s="8">
        <f t="shared" si="6"/>
        <v>0</v>
      </c>
      <c r="E40" s="8">
        <f t="shared" si="6"/>
        <v>0</v>
      </c>
      <c r="F40" s="8">
        <f t="shared" si="6"/>
        <v>3.787539220080681E-4</v>
      </c>
    </row>
    <row r="41" spans="1:6">
      <c r="A41" s="5" t="s">
        <v>8</v>
      </c>
      <c r="B41" s="8">
        <f t="shared" si="6"/>
        <v>0</v>
      </c>
      <c r="C41" s="8">
        <f t="shared" si="6"/>
        <v>0</v>
      </c>
      <c r="D41" s="8">
        <f t="shared" si="6"/>
        <v>0</v>
      </c>
      <c r="E41" s="8">
        <f t="shared" si="6"/>
        <v>0</v>
      </c>
      <c r="F41" s="8">
        <f t="shared" si="6"/>
        <v>0</v>
      </c>
    </row>
    <row r="42" spans="1:6">
      <c r="A42" s="5" t="s">
        <v>9</v>
      </c>
      <c r="B42" s="8">
        <f t="shared" si="6"/>
        <v>0</v>
      </c>
      <c r="C42" s="8">
        <f t="shared" si="6"/>
        <v>0</v>
      </c>
      <c r="D42" s="8">
        <f t="shared" si="6"/>
        <v>0</v>
      </c>
      <c r="E42" s="8">
        <f t="shared" si="6"/>
        <v>0</v>
      </c>
      <c r="F42" s="8">
        <f t="shared" si="6"/>
        <v>0</v>
      </c>
    </row>
    <row r="43" spans="1:6">
      <c r="A43" s="5" t="s">
        <v>10</v>
      </c>
      <c r="B43" s="8">
        <f t="shared" si="6"/>
        <v>0</v>
      </c>
      <c r="C43" s="8">
        <f t="shared" si="6"/>
        <v>0</v>
      </c>
      <c r="D43" s="8">
        <f t="shared" si="6"/>
        <v>0</v>
      </c>
      <c r="E43" s="8">
        <f t="shared" si="6"/>
        <v>0</v>
      </c>
      <c r="F43" s="8">
        <f t="shared" si="6"/>
        <v>0</v>
      </c>
    </row>
    <row r="44" spans="1:6">
      <c r="A44" s="5" t="s">
        <v>11</v>
      </c>
      <c r="B44" s="8">
        <f t="shared" si="6"/>
        <v>0</v>
      </c>
      <c r="C44" s="8">
        <f t="shared" si="6"/>
        <v>0</v>
      </c>
      <c r="D44" s="8">
        <f t="shared" si="6"/>
        <v>0</v>
      </c>
      <c r="E44" s="8">
        <f t="shared" si="6"/>
        <v>0</v>
      </c>
      <c r="F44" s="8">
        <f t="shared" si="6"/>
        <v>0</v>
      </c>
    </row>
    <row r="45" spans="1:6">
      <c r="A45" s="5" t="s">
        <v>12</v>
      </c>
      <c r="B45" s="8">
        <f t="shared" si="6"/>
        <v>0</v>
      </c>
      <c r="C45" s="8">
        <f t="shared" si="6"/>
        <v>0</v>
      </c>
      <c r="D45" s="8">
        <f t="shared" si="6"/>
        <v>0</v>
      </c>
      <c r="E45" s="8">
        <f t="shared" si="6"/>
        <v>0</v>
      </c>
      <c r="F45" s="8">
        <f t="shared" si="6"/>
        <v>0</v>
      </c>
    </row>
    <row r="46" spans="1:6">
      <c r="A46" s="5" t="s">
        <v>13</v>
      </c>
      <c r="B46" s="8">
        <f t="shared" si="6"/>
        <v>0</v>
      </c>
      <c r="C46" s="8">
        <f t="shared" si="6"/>
        <v>0</v>
      </c>
      <c r="D46" s="8">
        <f t="shared" si="6"/>
        <v>0</v>
      </c>
      <c r="E46" s="8">
        <f t="shared" si="6"/>
        <v>0</v>
      </c>
      <c r="F46" s="8">
        <f t="shared" si="6"/>
        <v>0</v>
      </c>
    </row>
    <row r="47" spans="1:6">
      <c r="A47" s="47" t="s">
        <v>4</v>
      </c>
      <c r="B47" s="58">
        <f>SUM(B38:B46)</f>
        <v>8.631107126848947E-3</v>
      </c>
      <c r="C47" s="58">
        <f t="shared" ref="C47:F47" si="7">SUM(C38:C46)</f>
        <v>0</v>
      </c>
      <c r="D47" s="58">
        <f t="shared" si="7"/>
        <v>8.631107126848947E-3</v>
      </c>
      <c r="E47" s="58">
        <f t="shared" si="7"/>
        <v>0</v>
      </c>
      <c r="F47" s="58">
        <f t="shared" si="7"/>
        <v>2.6234424025100851E-2</v>
      </c>
    </row>
    <row r="48" spans="1:6">
      <c r="A48" s="1"/>
      <c r="B48" s="9"/>
    </row>
    <row r="49" spans="1:6">
      <c r="A49" s="1"/>
      <c r="B49" s="111" t="s">
        <v>844</v>
      </c>
      <c r="C49" s="111"/>
      <c r="D49" s="111"/>
      <c r="E49" s="111"/>
      <c r="F49" s="111"/>
    </row>
    <row r="50" spans="1:6">
      <c r="A50" s="5" t="s">
        <v>5</v>
      </c>
      <c r="B50" s="8">
        <f t="shared" ref="B50:F58" si="8">(B26/1000)/$B$76</f>
        <v>0</v>
      </c>
      <c r="C50" s="8">
        <f t="shared" si="8"/>
        <v>0</v>
      </c>
      <c r="D50" s="8">
        <f t="shared" si="8"/>
        <v>0</v>
      </c>
      <c r="E50" s="8">
        <f t="shared" si="8"/>
        <v>0</v>
      </c>
      <c r="F50" s="8">
        <f t="shared" si="8"/>
        <v>0</v>
      </c>
    </row>
    <row r="51" spans="1:6">
      <c r="A51" s="5" t="s">
        <v>6</v>
      </c>
      <c r="B51" s="8">
        <f t="shared" si="8"/>
        <v>9.0116711751079583E-3</v>
      </c>
      <c r="C51" s="8">
        <f t="shared" si="8"/>
        <v>0</v>
      </c>
      <c r="D51" s="8">
        <f t="shared" si="8"/>
        <v>9.0116711751079583E-3</v>
      </c>
      <c r="E51" s="8">
        <f t="shared" si="8"/>
        <v>0</v>
      </c>
      <c r="F51" s="8">
        <f t="shared" si="8"/>
        <v>2.6995702122191913E-2</v>
      </c>
    </row>
    <row r="52" spans="1:6">
      <c r="A52" s="5" t="s">
        <v>7</v>
      </c>
      <c r="B52" s="8">
        <f t="shared" si="8"/>
        <v>0</v>
      </c>
      <c r="C52" s="8">
        <f t="shared" si="8"/>
        <v>0</v>
      </c>
      <c r="D52" s="8">
        <f t="shared" si="8"/>
        <v>0</v>
      </c>
      <c r="E52" s="8">
        <f t="shared" si="8"/>
        <v>0</v>
      </c>
      <c r="F52" s="8">
        <f t="shared" si="8"/>
        <v>3.9545399579176489E-4</v>
      </c>
    </row>
    <row r="53" spans="1:6">
      <c r="A53" s="5" t="s">
        <v>8</v>
      </c>
      <c r="B53" s="8">
        <f t="shared" si="8"/>
        <v>0</v>
      </c>
      <c r="C53" s="8">
        <f t="shared" si="8"/>
        <v>0</v>
      </c>
      <c r="D53" s="8">
        <f t="shared" si="8"/>
        <v>0</v>
      </c>
      <c r="E53" s="8">
        <f t="shared" si="8"/>
        <v>0</v>
      </c>
      <c r="F53" s="8">
        <f t="shared" si="8"/>
        <v>0</v>
      </c>
    </row>
    <row r="54" spans="1:6">
      <c r="A54" s="5" t="s">
        <v>9</v>
      </c>
      <c r="B54" s="8">
        <f t="shared" si="8"/>
        <v>0</v>
      </c>
      <c r="C54" s="8">
        <f t="shared" si="8"/>
        <v>0</v>
      </c>
      <c r="D54" s="8">
        <f t="shared" si="8"/>
        <v>0</v>
      </c>
      <c r="E54" s="8">
        <f t="shared" si="8"/>
        <v>0</v>
      </c>
      <c r="F54" s="8">
        <f t="shared" si="8"/>
        <v>0</v>
      </c>
    </row>
    <row r="55" spans="1:6">
      <c r="A55" s="5" t="s">
        <v>10</v>
      </c>
      <c r="B55" s="8">
        <f t="shared" si="8"/>
        <v>0</v>
      </c>
      <c r="C55" s="8">
        <f t="shared" si="8"/>
        <v>0</v>
      </c>
      <c r="D55" s="8">
        <f t="shared" si="8"/>
        <v>0</v>
      </c>
      <c r="E55" s="8">
        <f t="shared" si="8"/>
        <v>0</v>
      </c>
      <c r="F55" s="8">
        <f t="shared" si="8"/>
        <v>0</v>
      </c>
    </row>
    <row r="56" spans="1:6">
      <c r="A56" s="5" t="s">
        <v>11</v>
      </c>
      <c r="B56" s="8">
        <f t="shared" si="8"/>
        <v>0</v>
      </c>
      <c r="C56" s="8">
        <f t="shared" si="8"/>
        <v>0</v>
      </c>
      <c r="D56" s="8">
        <f t="shared" si="8"/>
        <v>0</v>
      </c>
      <c r="E56" s="8">
        <f t="shared" si="8"/>
        <v>0</v>
      </c>
      <c r="F56" s="8">
        <f t="shared" si="8"/>
        <v>0</v>
      </c>
    </row>
    <row r="57" spans="1:6">
      <c r="A57" s="5" t="s">
        <v>12</v>
      </c>
      <c r="B57" s="8">
        <f t="shared" si="8"/>
        <v>0</v>
      </c>
      <c r="C57" s="8">
        <f t="shared" si="8"/>
        <v>0</v>
      </c>
      <c r="D57" s="8">
        <f t="shared" si="8"/>
        <v>0</v>
      </c>
      <c r="E57" s="8">
        <f t="shared" si="8"/>
        <v>0</v>
      </c>
      <c r="F57" s="8">
        <f t="shared" si="8"/>
        <v>0</v>
      </c>
    </row>
    <row r="58" spans="1:6">
      <c r="A58" s="5" t="s">
        <v>13</v>
      </c>
      <c r="B58" s="8">
        <f t="shared" si="8"/>
        <v>0</v>
      </c>
      <c r="C58" s="8">
        <f t="shared" si="8"/>
        <v>0</v>
      </c>
      <c r="D58" s="8">
        <f t="shared" si="8"/>
        <v>0</v>
      </c>
      <c r="E58" s="8">
        <f t="shared" si="8"/>
        <v>0</v>
      </c>
      <c r="F58" s="8">
        <f t="shared" si="8"/>
        <v>0</v>
      </c>
    </row>
    <row r="59" spans="1:6">
      <c r="A59" s="1" t="s">
        <v>4</v>
      </c>
      <c r="B59" s="72">
        <f>SUM(B50:B58)</f>
        <v>9.0116711751079583E-3</v>
      </c>
      <c r="C59" s="72">
        <f t="shared" ref="C59:F59" si="9">SUM(C50:C58)</f>
        <v>0</v>
      </c>
      <c r="D59" s="72">
        <f t="shared" si="9"/>
        <v>9.0116711751079583E-3</v>
      </c>
      <c r="E59" s="72">
        <f t="shared" si="9"/>
        <v>0</v>
      </c>
      <c r="F59" s="72">
        <f t="shared" si="9"/>
        <v>2.7391156117983678E-2</v>
      </c>
    </row>
    <row r="60" spans="1:6">
      <c r="A60" s="1"/>
      <c r="B60" s="9"/>
    </row>
    <row r="61" spans="1:6">
      <c r="A61" s="1"/>
      <c r="B61" s="111" t="s">
        <v>845</v>
      </c>
      <c r="C61" s="111"/>
      <c r="D61" s="111"/>
      <c r="E61" s="111"/>
      <c r="F61" s="111"/>
    </row>
    <row r="62" spans="1:6">
      <c r="A62" s="5" t="s">
        <v>5</v>
      </c>
      <c r="B62" s="8">
        <f t="shared" ref="B62:F70" si="10">(B26/1000)/$B$77</f>
        <v>0</v>
      </c>
      <c r="C62" s="8">
        <f t="shared" si="10"/>
        <v>0</v>
      </c>
      <c r="D62" s="8">
        <f t="shared" si="10"/>
        <v>0</v>
      </c>
      <c r="E62" s="8">
        <f t="shared" si="10"/>
        <v>0</v>
      </c>
      <c r="F62" s="8">
        <f t="shared" si="10"/>
        <v>0</v>
      </c>
    </row>
    <row r="63" spans="1:6">
      <c r="A63" s="5" t="s">
        <v>6</v>
      </c>
      <c r="B63" s="8">
        <f t="shared" si="10"/>
        <v>2.6198639455782314E-2</v>
      </c>
      <c r="C63" s="8">
        <f t="shared" si="10"/>
        <v>0</v>
      </c>
      <c r="D63" s="8">
        <f t="shared" si="10"/>
        <v>2.6198639455782314E-2</v>
      </c>
      <c r="E63" s="8">
        <f t="shared" si="10"/>
        <v>0</v>
      </c>
      <c r="F63" s="8">
        <f t="shared" si="10"/>
        <v>7.8481632653061226E-2</v>
      </c>
    </row>
    <row r="64" spans="1:6">
      <c r="A64" s="5" t="s">
        <v>7</v>
      </c>
      <c r="B64" s="8">
        <f t="shared" si="10"/>
        <v>0</v>
      </c>
      <c r="C64" s="8">
        <f t="shared" si="10"/>
        <v>0</v>
      </c>
      <c r="D64" s="8">
        <f t="shared" si="10"/>
        <v>0</v>
      </c>
      <c r="E64" s="8">
        <f t="shared" si="10"/>
        <v>0</v>
      </c>
      <c r="F64" s="8">
        <f t="shared" si="10"/>
        <v>1.1496598639455782E-3</v>
      </c>
    </row>
    <row r="65" spans="1:6">
      <c r="A65" s="5" t="s">
        <v>8</v>
      </c>
      <c r="B65" s="8">
        <f t="shared" si="10"/>
        <v>0</v>
      </c>
      <c r="C65" s="8">
        <f t="shared" si="10"/>
        <v>0</v>
      </c>
      <c r="D65" s="8">
        <f t="shared" si="10"/>
        <v>0</v>
      </c>
      <c r="E65" s="8">
        <f t="shared" si="10"/>
        <v>0</v>
      </c>
      <c r="F65" s="8">
        <f t="shared" si="10"/>
        <v>0</v>
      </c>
    </row>
    <row r="66" spans="1:6">
      <c r="A66" s="5" t="s">
        <v>9</v>
      </c>
      <c r="B66" s="8">
        <f t="shared" si="10"/>
        <v>0</v>
      </c>
      <c r="C66" s="8">
        <f t="shared" si="10"/>
        <v>0</v>
      </c>
      <c r="D66" s="8">
        <f t="shared" si="10"/>
        <v>0</v>
      </c>
      <c r="E66" s="8">
        <f t="shared" si="10"/>
        <v>0</v>
      </c>
      <c r="F66" s="8">
        <f t="shared" si="10"/>
        <v>0</v>
      </c>
    </row>
    <row r="67" spans="1:6">
      <c r="A67" s="5" t="s">
        <v>10</v>
      </c>
      <c r="B67" s="8">
        <f t="shared" si="10"/>
        <v>0</v>
      </c>
      <c r="C67" s="8">
        <f t="shared" si="10"/>
        <v>0</v>
      </c>
      <c r="D67" s="8">
        <f t="shared" si="10"/>
        <v>0</v>
      </c>
      <c r="E67" s="8">
        <f t="shared" si="10"/>
        <v>0</v>
      </c>
      <c r="F67" s="8">
        <f t="shared" si="10"/>
        <v>0</v>
      </c>
    </row>
    <row r="68" spans="1:6">
      <c r="A68" s="5" t="s">
        <v>11</v>
      </c>
      <c r="B68" s="8">
        <f t="shared" si="10"/>
        <v>0</v>
      </c>
      <c r="C68" s="8">
        <f t="shared" si="10"/>
        <v>0</v>
      </c>
      <c r="D68" s="8">
        <f t="shared" si="10"/>
        <v>0</v>
      </c>
      <c r="E68" s="8">
        <f t="shared" si="10"/>
        <v>0</v>
      </c>
      <c r="F68" s="8">
        <f t="shared" si="10"/>
        <v>0</v>
      </c>
    </row>
    <row r="69" spans="1:6">
      <c r="A69" s="5" t="s">
        <v>12</v>
      </c>
      <c r="B69" s="8">
        <f t="shared" si="10"/>
        <v>0</v>
      </c>
      <c r="C69" s="8">
        <f t="shared" si="10"/>
        <v>0</v>
      </c>
      <c r="D69" s="8">
        <f t="shared" si="10"/>
        <v>0</v>
      </c>
      <c r="E69" s="8">
        <f t="shared" si="10"/>
        <v>0</v>
      </c>
      <c r="F69" s="8">
        <f t="shared" si="10"/>
        <v>0</v>
      </c>
    </row>
    <row r="70" spans="1:6">
      <c r="A70" s="5" t="s">
        <v>13</v>
      </c>
      <c r="B70" s="8">
        <f t="shared" si="10"/>
        <v>0</v>
      </c>
      <c r="C70" s="8">
        <f t="shared" si="10"/>
        <v>0</v>
      </c>
      <c r="D70" s="8">
        <f t="shared" si="10"/>
        <v>0</v>
      </c>
      <c r="E70" s="8">
        <f t="shared" si="10"/>
        <v>0</v>
      </c>
      <c r="F70" s="8">
        <f t="shared" si="10"/>
        <v>0</v>
      </c>
    </row>
    <row r="71" spans="1:6">
      <c r="A71" s="47" t="s">
        <v>4</v>
      </c>
      <c r="B71" s="58">
        <f>SUM(B62:B70)</f>
        <v>2.6198639455782314E-2</v>
      </c>
      <c r="C71" s="58">
        <f t="shared" ref="C71:F71" si="11">SUM(C62:C70)</f>
        <v>0</v>
      </c>
      <c r="D71" s="58">
        <f t="shared" si="11"/>
        <v>2.6198639455782314E-2</v>
      </c>
      <c r="E71" s="58">
        <f t="shared" si="11"/>
        <v>0</v>
      </c>
      <c r="F71" s="58">
        <f t="shared" si="11"/>
        <v>7.9631292517006805E-2</v>
      </c>
    </row>
    <row r="72" spans="1:6">
      <c r="A72" s="1"/>
      <c r="B72" s="9"/>
    </row>
    <row r="73" spans="1:6">
      <c r="A73" s="118" t="s">
        <v>852</v>
      </c>
      <c r="B73" s="119"/>
      <c r="C73" s="120"/>
      <c r="D73" s="120"/>
    </row>
    <row r="74" spans="1:6">
      <c r="A74" s="121" t="s">
        <v>853</v>
      </c>
      <c r="B74" s="121" t="s">
        <v>48</v>
      </c>
      <c r="C74" s="121" t="s">
        <v>49</v>
      </c>
      <c r="D74" s="121" t="s">
        <v>828</v>
      </c>
    </row>
    <row r="75" spans="1:6">
      <c r="A75" s="122" t="s">
        <v>838</v>
      </c>
      <c r="B75" s="122">
        <f>'IMF WEO_Data'!AS284*1000</f>
        <v>2231</v>
      </c>
      <c r="C75" s="122" t="s">
        <v>140</v>
      </c>
      <c r="D75" s="122">
        <v>2019</v>
      </c>
    </row>
    <row r="76" spans="1:6">
      <c r="A76" s="122" t="s">
        <v>316</v>
      </c>
      <c r="B76" s="123">
        <f>'GNI data (WDI)'!R370</f>
        <v>2136.7845792231001</v>
      </c>
      <c r="C76" s="123" t="s">
        <v>314</v>
      </c>
      <c r="D76" s="122">
        <v>2019</v>
      </c>
    </row>
    <row r="77" spans="1:6">
      <c r="A77" s="122" t="s">
        <v>837</v>
      </c>
      <c r="B77" s="129">
        <f>'IMF WEO_Data'!AS309*1000</f>
        <v>735</v>
      </c>
      <c r="C77" s="122" t="s">
        <v>140</v>
      </c>
      <c r="D77" s="122">
        <v>2019</v>
      </c>
    </row>
    <row r="78" spans="1:6">
      <c r="A78" s="122" t="s">
        <v>847</v>
      </c>
      <c r="B78" s="124">
        <f>B77/B75</f>
        <v>0.32944867772299419</v>
      </c>
      <c r="C78" s="125" t="str">
        <f>C77</f>
        <v>IMF WEO October 2021</v>
      </c>
      <c r="D78" s="122">
        <v>2019</v>
      </c>
    </row>
    <row r="79" spans="1:6">
      <c r="B79" s="71"/>
    </row>
    <row r="80" spans="1:6" hidden="1">
      <c r="A80" s="1" t="s">
        <v>36</v>
      </c>
    </row>
    <row r="81" spans="1:1" hidden="1">
      <c r="A81" t="s">
        <v>33</v>
      </c>
    </row>
    <row r="82" spans="1:1" hidden="1">
      <c r="A82" t="s">
        <v>34</v>
      </c>
    </row>
    <row r="83" spans="1:1" hidden="1">
      <c r="A83" t="s">
        <v>35</v>
      </c>
    </row>
  </sheetData>
  <mergeCells count="5">
    <mergeCell ref="B8:B10"/>
    <mergeCell ref="L21:O21"/>
    <mergeCell ref="Q21:T21"/>
    <mergeCell ref="C8:C10"/>
    <mergeCell ref="E8:E10"/>
  </mergeCells>
  <dataValidations count="3">
    <dataValidation type="list" allowBlank="1" showInputMessage="1" showErrorMessage="1" sqref="G8:G10 G6" xr:uid="{E032BC14-7364-7347-8D31-0219F284AF8A}">
      <formula1>$A$26:$A$34</formula1>
    </dataValidation>
    <dataValidation type="list" allowBlank="1" showInputMessage="1" showErrorMessage="1" sqref="F6 F8:F10" xr:uid="{D93BE0F6-D015-A544-9D3A-C41E92EDEC6D}">
      <formula1>$A$14:$A$19</formula1>
    </dataValidation>
    <dataValidation type="list" allowBlank="1" showInputMessage="1" showErrorMessage="1" sqref="E7:G7" xr:uid="{58D3F588-34F2-CC48-9150-E90F23BC6DAF}">
      <formula1>$A$9:$A$10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DF18-6613-FB4D-B780-8A47C68B14CC}">
  <dimension ref="A1:G85"/>
  <sheetViews>
    <sheetView workbookViewId="0"/>
  </sheetViews>
  <sheetFormatPr defaultColWidth="11" defaultRowHeight="15.75"/>
  <cols>
    <col min="1" max="1" width="49.125" customWidth="1"/>
    <col min="2" max="7" width="34.5" customWidth="1"/>
    <col min="8" max="8" width="25.5" bestFit="1" customWidth="1"/>
    <col min="9" max="10" width="26.375" customWidth="1"/>
    <col min="11" max="11" width="35" customWidth="1"/>
  </cols>
  <sheetData>
    <row r="1" spans="1:7" ht="28.5">
      <c r="A1" s="79" t="s">
        <v>64</v>
      </c>
      <c r="C1" s="35"/>
      <c r="D1" s="36"/>
    </row>
    <row r="2" spans="1:7">
      <c r="A2" t="s">
        <v>851</v>
      </c>
      <c r="B2" s="24">
        <v>2019</v>
      </c>
    </row>
    <row r="3" spans="1:7">
      <c r="A3" t="s">
        <v>78</v>
      </c>
      <c r="B3" t="s">
        <v>82</v>
      </c>
    </row>
    <row r="5" spans="1:7">
      <c r="A5" s="80" t="s">
        <v>14</v>
      </c>
      <c r="B5" s="80" t="s">
        <v>15</v>
      </c>
      <c r="C5" s="80" t="s">
        <v>16</v>
      </c>
      <c r="D5" s="80" t="s">
        <v>929</v>
      </c>
      <c r="E5" s="80" t="s">
        <v>49</v>
      </c>
      <c r="F5" s="80" t="s">
        <v>31</v>
      </c>
      <c r="G5" s="80" t="s">
        <v>32</v>
      </c>
    </row>
    <row r="6" spans="1:7" ht="31.5">
      <c r="A6" s="13" t="s">
        <v>942</v>
      </c>
      <c r="B6" s="153"/>
      <c r="C6" s="153"/>
      <c r="D6" s="16">
        <v>15900</v>
      </c>
      <c r="E6" s="162"/>
      <c r="F6" s="13" t="s">
        <v>2</v>
      </c>
      <c r="G6" s="5" t="s">
        <v>6</v>
      </c>
    </row>
    <row r="7" spans="1:7">
      <c r="A7" s="81" t="s">
        <v>846</v>
      </c>
      <c r="B7" s="81"/>
      <c r="C7" s="81"/>
      <c r="D7" s="81"/>
      <c r="E7" s="81"/>
      <c r="F7" s="81"/>
      <c r="G7" s="81"/>
    </row>
    <row r="8" spans="1:7" ht="33.950000000000003" customHeight="1">
      <c r="A8" s="13" t="s">
        <v>930</v>
      </c>
      <c r="B8" s="204">
        <v>1976</v>
      </c>
      <c r="C8" s="204" t="s">
        <v>54</v>
      </c>
      <c r="D8" s="16">
        <v>169076.04699999999</v>
      </c>
      <c r="E8" s="201" t="s">
        <v>927</v>
      </c>
      <c r="F8" s="13" t="s">
        <v>846</v>
      </c>
      <c r="G8" s="158" t="s">
        <v>6</v>
      </c>
    </row>
    <row r="9" spans="1:7">
      <c r="A9" s="13" t="s">
        <v>916</v>
      </c>
      <c r="B9" s="205"/>
      <c r="C9" s="205"/>
      <c r="D9" s="16">
        <v>9699.0490000000009</v>
      </c>
      <c r="E9" s="202"/>
      <c r="F9" s="13" t="s">
        <v>846</v>
      </c>
      <c r="G9" s="32" t="s">
        <v>7</v>
      </c>
    </row>
    <row r="10" spans="1:7">
      <c r="A10" s="13" t="s">
        <v>931</v>
      </c>
      <c r="B10" s="205"/>
      <c r="C10" s="205"/>
      <c r="D10" s="16">
        <v>22539.932000000001</v>
      </c>
      <c r="E10" s="202"/>
      <c r="F10" s="13" t="s">
        <v>846</v>
      </c>
      <c r="G10" s="32" t="s">
        <v>5</v>
      </c>
    </row>
    <row r="11" spans="1:7">
      <c r="A11" s="13" t="s">
        <v>919</v>
      </c>
      <c r="B11" s="205"/>
      <c r="C11" s="205"/>
      <c r="D11" s="16">
        <v>13338.156999999999</v>
      </c>
      <c r="E11" s="202"/>
      <c r="F11" s="13" t="s">
        <v>846</v>
      </c>
      <c r="G11" s="32" t="s">
        <v>9</v>
      </c>
    </row>
    <row r="12" spans="1:7">
      <c r="A12" s="13" t="s">
        <v>932</v>
      </c>
      <c r="B12" s="206"/>
      <c r="C12" s="206"/>
      <c r="D12" s="16">
        <v>8736.8549999999996</v>
      </c>
      <c r="E12" s="203"/>
      <c r="F12" s="13" t="s">
        <v>846</v>
      </c>
      <c r="G12" s="32" t="s">
        <v>6</v>
      </c>
    </row>
    <row r="13" spans="1:7">
      <c r="A13" s="17"/>
      <c r="B13" s="17"/>
      <c r="C13" s="17"/>
      <c r="D13" s="17"/>
      <c r="E13" s="100"/>
      <c r="F13" s="17"/>
      <c r="G13" s="17"/>
    </row>
    <row r="14" spans="1:7">
      <c r="A14" s="1" t="s">
        <v>3</v>
      </c>
    </row>
    <row r="15" spans="1:7">
      <c r="A15" s="80" t="s">
        <v>41</v>
      </c>
      <c r="B15" s="80" t="s">
        <v>55</v>
      </c>
      <c r="C15" s="80" t="s">
        <v>42</v>
      </c>
      <c r="D15" s="80" t="s">
        <v>836</v>
      </c>
      <c r="E15" s="80" t="s">
        <v>834</v>
      </c>
    </row>
    <row r="16" spans="1:7">
      <c r="A16" s="47" t="s">
        <v>0</v>
      </c>
      <c r="B16" s="77">
        <f>SUMIF($F$6:$F$12,A16,$D$6:$D$12)</f>
        <v>0</v>
      </c>
      <c r="C16" s="78">
        <f t="shared" ref="C16:C18" si="0">($B16/1000)/$B$77</f>
        <v>0</v>
      </c>
      <c r="D16" s="78">
        <f>($B16/1000)/$B$78</f>
        <v>0</v>
      </c>
      <c r="E16" s="78">
        <f>($B16/1000)/$B$79</f>
        <v>0</v>
      </c>
    </row>
    <row r="17" spans="1:6">
      <c r="A17" s="47" t="s">
        <v>1</v>
      </c>
      <c r="B17" s="77">
        <f t="shared" ref="B17:B18" si="1">SUMIF($F$6:$F$12,A17,$D$6:$D$12)</f>
        <v>0</v>
      </c>
      <c r="C17" s="78">
        <f t="shared" si="0"/>
        <v>0</v>
      </c>
      <c r="D17" s="78">
        <f t="shared" ref="D17:D18" si="2">($B17/1000)/$B$78</f>
        <v>0</v>
      </c>
      <c r="E17" s="78">
        <f t="shared" ref="E17:E18" si="3">($B17/1000)/$B$79</f>
        <v>0</v>
      </c>
    </row>
    <row r="18" spans="1:6">
      <c r="A18" s="47" t="s">
        <v>2</v>
      </c>
      <c r="B18" s="77">
        <f t="shared" si="1"/>
        <v>15900</v>
      </c>
      <c r="C18" s="78">
        <f t="shared" si="0"/>
        <v>1.2697652132247245E-3</v>
      </c>
      <c r="D18" s="78">
        <f t="shared" si="2"/>
        <v>1.2865870330201947E-3</v>
      </c>
      <c r="E18" s="78">
        <f t="shared" si="3"/>
        <v>3.2127702566174987E-3</v>
      </c>
    </row>
    <row r="19" spans="1:6">
      <c r="A19" s="47" t="s">
        <v>3</v>
      </c>
      <c r="B19" s="77">
        <f>SUM(B16:B18)</f>
        <v>15900</v>
      </c>
      <c r="C19" s="78">
        <f>SUM(C16:C18)</f>
        <v>1.2697652132247245E-3</v>
      </c>
      <c r="D19" s="78">
        <f t="shared" ref="D19:E19" si="4">SUM(D16:D18)</f>
        <v>1.2865870330201947E-3</v>
      </c>
      <c r="E19" s="78">
        <f t="shared" si="4"/>
        <v>3.2127702566174987E-3</v>
      </c>
    </row>
    <row r="20" spans="1:6">
      <c r="B20" s="137"/>
      <c r="C20" s="68"/>
      <c r="D20" s="68"/>
    </row>
    <row r="21" spans="1:6">
      <c r="A21" s="5" t="s">
        <v>846</v>
      </c>
      <c r="B21" s="6">
        <f>SUMIF($F$8:$F$12,A21,$D$8:$D$12)</f>
        <v>223390.04</v>
      </c>
      <c r="C21" s="8">
        <f>($B21/1000)/$B$77</f>
        <v>1.783980514294841E-2</v>
      </c>
      <c r="D21" s="8">
        <f>($B21/1000)/$B$78</f>
        <v>1.8076146463513371E-2</v>
      </c>
      <c r="E21" s="8">
        <f>($B21/1000)/$B$79</f>
        <v>4.5138419882804606E-2</v>
      </c>
    </row>
    <row r="22" spans="1:6">
      <c r="A22" s="94" t="s">
        <v>859</v>
      </c>
      <c r="B22" s="48">
        <f>B21+B19</f>
        <v>239290.04</v>
      </c>
      <c r="C22" s="58">
        <f t="shared" ref="C22:E22" si="5">C21+C19</f>
        <v>1.9109570356173135E-2</v>
      </c>
      <c r="D22" s="58">
        <f t="shared" si="5"/>
        <v>1.9362733496533564E-2</v>
      </c>
      <c r="E22" s="58">
        <f t="shared" si="5"/>
        <v>4.8351190139422108E-2</v>
      </c>
    </row>
    <row r="24" spans="1:6">
      <c r="A24" s="1" t="str">
        <f>Fiji!A34</f>
        <v>Cross-tabulation between economic classification (Expense) and functional classification (COFOG)</v>
      </c>
    </row>
    <row r="26" spans="1:6">
      <c r="A26" s="1"/>
      <c r="B26" s="47" t="s">
        <v>40</v>
      </c>
      <c r="C26" s="47" t="str">
        <f>A16</f>
        <v>Social security benefits (271)</v>
      </c>
      <c r="D26" s="47" t="str">
        <f>A17</f>
        <v>Social assistance benefits (272)</v>
      </c>
      <c r="E26" s="47" t="str">
        <f>A18</f>
        <v>Employment-related social benefits (273)</v>
      </c>
      <c r="F26" s="47" t="str">
        <f>A21</f>
        <v>Provident fund expenditure</v>
      </c>
    </row>
    <row r="27" spans="1:6">
      <c r="B27" s="111" t="s">
        <v>56</v>
      </c>
      <c r="C27" s="111"/>
      <c r="D27" s="111"/>
      <c r="E27" s="111"/>
      <c r="F27" s="111"/>
    </row>
    <row r="28" spans="1:6">
      <c r="A28" s="5" t="s">
        <v>5</v>
      </c>
      <c r="B28" s="6"/>
      <c r="C28" s="6"/>
      <c r="D28" s="6"/>
      <c r="E28" s="6"/>
      <c r="F28" s="6">
        <f>SUMIFS($D$7:$D$12,$F$7:$F$12,$A$21,$G$7:$G$12,$A28)</f>
        <v>22539.932000000001</v>
      </c>
    </row>
    <row r="29" spans="1:6">
      <c r="A29" s="5" t="s">
        <v>6</v>
      </c>
      <c r="B29" s="6"/>
      <c r="C29" s="6"/>
      <c r="D29" s="6"/>
      <c r="E29" s="6"/>
      <c r="F29" s="6">
        <f t="shared" ref="F29:F36" si="6">SUMIFS($D$7:$D$14,$F$7:$F$14,$A$21,$G$7:$G$14,$A29)</f>
        <v>177812.902</v>
      </c>
    </row>
    <row r="30" spans="1:6">
      <c r="A30" s="5" t="s">
        <v>7</v>
      </c>
      <c r="B30" s="6"/>
      <c r="C30" s="6"/>
      <c r="D30" s="6"/>
      <c r="E30" s="6"/>
      <c r="F30" s="6">
        <f t="shared" si="6"/>
        <v>9699.0490000000009</v>
      </c>
    </row>
    <row r="31" spans="1:6">
      <c r="A31" s="5" t="s">
        <v>8</v>
      </c>
      <c r="B31" s="6"/>
      <c r="C31" s="6"/>
      <c r="D31" s="6"/>
      <c r="E31" s="6"/>
      <c r="F31" s="6">
        <f t="shared" si="6"/>
        <v>0</v>
      </c>
    </row>
    <row r="32" spans="1:6">
      <c r="A32" s="5" t="s">
        <v>9</v>
      </c>
      <c r="B32" s="6"/>
      <c r="C32" s="6"/>
      <c r="D32" s="6"/>
      <c r="E32" s="6"/>
      <c r="F32" s="6">
        <f t="shared" si="6"/>
        <v>13338.156999999999</v>
      </c>
    </row>
    <row r="33" spans="1:6">
      <c r="A33" s="5" t="s">
        <v>10</v>
      </c>
      <c r="B33" s="6"/>
      <c r="C33" s="6"/>
      <c r="D33" s="6"/>
      <c r="E33" s="6"/>
      <c r="F33" s="6">
        <f t="shared" si="6"/>
        <v>0</v>
      </c>
    </row>
    <row r="34" spans="1:6">
      <c r="A34" s="5" t="s">
        <v>11</v>
      </c>
      <c r="B34" s="6"/>
      <c r="C34" s="6"/>
      <c r="D34" s="6"/>
      <c r="E34" s="6"/>
      <c r="F34" s="6">
        <f t="shared" si="6"/>
        <v>0</v>
      </c>
    </row>
    <row r="35" spans="1:6">
      <c r="A35" s="5" t="s">
        <v>12</v>
      </c>
      <c r="B35" s="6"/>
      <c r="C35" s="6"/>
      <c r="D35" s="6"/>
      <c r="E35" s="6"/>
      <c r="F35" s="6">
        <f t="shared" si="6"/>
        <v>0</v>
      </c>
    </row>
    <row r="36" spans="1:6">
      <c r="A36" s="5" t="s">
        <v>13</v>
      </c>
      <c r="B36" s="6"/>
      <c r="C36" s="6"/>
      <c r="D36" s="6"/>
      <c r="E36" s="6"/>
      <c r="F36" s="6">
        <f t="shared" si="6"/>
        <v>0</v>
      </c>
    </row>
    <row r="37" spans="1:6">
      <c r="A37" s="47" t="s">
        <v>4</v>
      </c>
      <c r="B37" s="48"/>
      <c r="C37" s="48"/>
      <c r="D37" s="48"/>
      <c r="E37" s="48"/>
      <c r="F37" s="48">
        <f t="shared" ref="F37" si="7">SUM(F28:F36)</f>
        <v>223390.04</v>
      </c>
    </row>
    <row r="38" spans="1:6">
      <c r="A38" s="1"/>
      <c r="B38" s="9"/>
    </row>
    <row r="39" spans="1:6">
      <c r="B39" s="111" t="s">
        <v>43</v>
      </c>
      <c r="C39" s="111"/>
      <c r="D39" s="111"/>
      <c r="E39" s="111"/>
      <c r="F39" s="111"/>
    </row>
    <row r="40" spans="1:6">
      <c r="A40" s="5" t="s">
        <v>5</v>
      </c>
      <c r="B40" s="8"/>
      <c r="C40" s="8"/>
      <c r="D40" s="8"/>
      <c r="E40" s="8"/>
      <c r="F40" s="8">
        <f>(F28/1000)/$B$77</f>
        <v>1.8000265133365277E-3</v>
      </c>
    </row>
    <row r="41" spans="1:6">
      <c r="A41" s="5" t="s">
        <v>6</v>
      </c>
      <c r="B41" s="8"/>
      <c r="C41" s="8"/>
      <c r="D41" s="8"/>
      <c r="E41" s="8"/>
      <c r="F41" s="8">
        <f t="shared" ref="F41:F49" si="8">(F29/1000)/$B$77</f>
        <v>1.4200040089442582E-2</v>
      </c>
    </row>
    <row r="42" spans="1:6">
      <c r="A42" s="5" t="s">
        <v>7</v>
      </c>
      <c r="B42" s="8"/>
      <c r="C42" s="8"/>
      <c r="D42" s="8"/>
      <c r="E42" s="8"/>
      <c r="F42" s="8">
        <f t="shared" si="8"/>
        <v>7.7456069318000318E-4</v>
      </c>
    </row>
    <row r="43" spans="1:6">
      <c r="A43" s="5" t="s">
        <v>8</v>
      </c>
      <c r="B43" s="8"/>
      <c r="C43" s="8"/>
      <c r="D43" s="8"/>
      <c r="E43" s="8"/>
      <c r="F43" s="8">
        <f t="shared" si="8"/>
        <v>0</v>
      </c>
    </row>
    <row r="44" spans="1:6">
      <c r="A44" s="5" t="s">
        <v>9</v>
      </c>
      <c r="B44" s="8"/>
      <c r="C44" s="8"/>
      <c r="D44" s="8"/>
      <c r="E44" s="8"/>
      <c r="F44" s="8">
        <f t="shared" si="8"/>
        <v>1.0651778469892988E-3</v>
      </c>
    </row>
    <row r="45" spans="1:6">
      <c r="A45" s="5" t="s">
        <v>10</v>
      </c>
      <c r="B45" s="8"/>
      <c r="C45" s="8"/>
      <c r="D45" s="8"/>
      <c r="E45" s="8"/>
      <c r="F45" s="8">
        <f t="shared" si="8"/>
        <v>0</v>
      </c>
    </row>
    <row r="46" spans="1:6">
      <c r="A46" s="5" t="s">
        <v>11</v>
      </c>
      <c r="B46" s="8"/>
      <c r="C46" s="8"/>
      <c r="D46" s="8"/>
      <c r="E46" s="8"/>
      <c r="F46" s="8">
        <f t="shared" si="8"/>
        <v>0</v>
      </c>
    </row>
    <row r="47" spans="1:6">
      <c r="A47" s="5" t="s">
        <v>12</v>
      </c>
      <c r="B47" s="8"/>
      <c r="C47" s="8"/>
      <c r="D47" s="8"/>
      <c r="E47" s="8"/>
      <c r="F47" s="8">
        <f t="shared" si="8"/>
        <v>0</v>
      </c>
    </row>
    <row r="48" spans="1:6">
      <c r="A48" s="5" t="s">
        <v>13</v>
      </c>
      <c r="B48" s="8"/>
      <c r="C48" s="8"/>
      <c r="D48" s="8"/>
      <c r="E48" s="8"/>
      <c r="F48" s="8">
        <f t="shared" si="8"/>
        <v>0</v>
      </c>
    </row>
    <row r="49" spans="1:6">
      <c r="A49" s="47" t="s">
        <v>4</v>
      </c>
      <c r="B49" s="8"/>
      <c r="C49" s="8"/>
      <c r="D49" s="8"/>
      <c r="E49" s="8"/>
      <c r="F49" s="8">
        <f t="shared" si="8"/>
        <v>1.783980514294841E-2</v>
      </c>
    </row>
    <row r="50" spans="1:6">
      <c r="A50" s="1"/>
      <c r="B50" s="9"/>
    </row>
    <row r="51" spans="1:6">
      <c r="A51" s="1"/>
      <c r="B51" s="111" t="s">
        <v>844</v>
      </c>
      <c r="C51" s="111"/>
      <c r="D51" s="111"/>
      <c r="E51" s="111"/>
      <c r="F51" s="111"/>
    </row>
    <row r="52" spans="1:6">
      <c r="A52" s="5" t="s">
        <v>5</v>
      </c>
      <c r="B52" s="8"/>
      <c r="C52" s="8"/>
      <c r="D52" s="8"/>
      <c r="E52" s="8"/>
      <c r="F52" s="8">
        <f>(F28/1000)/$B$78</f>
        <v>1.8238732224123862E-3</v>
      </c>
    </row>
    <row r="53" spans="1:6">
      <c r="A53" s="5" t="s">
        <v>6</v>
      </c>
      <c r="B53" s="8"/>
      <c r="C53" s="8"/>
      <c r="D53" s="8"/>
      <c r="E53" s="8"/>
      <c r="F53" s="8">
        <f t="shared" ref="F53:F61" si="9">(F29/1000)/$B$78</f>
        <v>1.4388161887854757E-2</v>
      </c>
    </row>
    <row r="54" spans="1:6">
      <c r="A54" s="5" t="s">
        <v>7</v>
      </c>
      <c r="B54" s="8"/>
      <c r="C54" s="8"/>
      <c r="D54" s="8"/>
      <c r="E54" s="8"/>
      <c r="F54" s="8">
        <f t="shared" si="9"/>
        <v>7.8482205509606835E-4</v>
      </c>
    </row>
    <row r="55" spans="1:6">
      <c r="A55" s="5" t="s">
        <v>8</v>
      </c>
      <c r="B55" s="8"/>
      <c r="C55" s="8"/>
      <c r="D55" s="8"/>
      <c r="E55" s="8"/>
      <c r="F55" s="8">
        <f t="shared" si="9"/>
        <v>0</v>
      </c>
    </row>
    <row r="56" spans="1:6">
      <c r="A56" s="5" t="s">
        <v>9</v>
      </c>
      <c r="B56" s="8"/>
      <c r="C56" s="8"/>
      <c r="D56" s="8"/>
      <c r="E56" s="8"/>
      <c r="F56" s="8">
        <f t="shared" si="9"/>
        <v>1.0792892981501597E-3</v>
      </c>
    </row>
    <row r="57" spans="1:6">
      <c r="A57" s="5" t="s">
        <v>10</v>
      </c>
      <c r="B57" s="8"/>
      <c r="C57" s="8"/>
      <c r="D57" s="8"/>
      <c r="E57" s="8"/>
      <c r="F57" s="8">
        <f t="shared" si="9"/>
        <v>0</v>
      </c>
    </row>
    <row r="58" spans="1:6">
      <c r="A58" s="5" t="s">
        <v>11</v>
      </c>
      <c r="B58" s="8"/>
      <c r="C58" s="8"/>
      <c r="D58" s="8"/>
      <c r="E58" s="8"/>
      <c r="F58" s="8">
        <f t="shared" si="9"/>
        <v>0</v>
      </c>
    </row>
    <row r="59" spans="1:6">
      <c r="A59" s="5" t="s">
        <v>12</v>
      </c>
      <c r="B59" s="8"/>
      <c r="C59" s="8"/>
      <c r="D59" s="8"/>
      <c r="E59" s="8"/>
      <c r="F59" s="8">
        <f t="shared" si="9"/>
        <v>0</v>
      </c>
    </row>
    <row r="60" spans="1:6">
      <c r="A60" s="5" t="s">
        <v>13</v>
      </c>
      <c r="B60" s="8"/>
      <c r="C60" s="8"/>
      <c r="D60" s="8"/>
      <c r="E60" s="8"/>
      <c r="F60" s="8">
        <f t="shared" si="9"/>
        <v>0</v>
      </c>
    </row>
    <row r="61" spans="1:6">
      <c r="A61" s="47" t="s">
        <v>4</v>
      </c>
      <c r="B61" s="49"/>
      <c r="C61" s="49"/>
      <c r="D61" s="49"/>
      <c r="E61" s="49"/>
      <c r="F61" s="8">
        <f t="shared" si="9"/>
        <v>1.8076146463513371E-2</v>
      </c>
    </row>
    <row r="62" spans="1:6">
      <c r="A62" s="1"/>
      <c r="B62" s="9"/>
    </row>
    <row r="63" spans="1:6">
      <c r="A63" s="1"/>
      <c r="B63" s="111" t="s">
        <v>845</v>
      </c>
      <c r="C63" s="111"/>
      <c r="D63" s="111"/>
      <c r="E63" s="111"/>
      <c r="F63" s="111"/>
    </row>
    <row r="64" spans="1:6">
      <c r="A64" s="5" t="s">
        <v>5</v>
      </c>
      <c r="B64" s="8"/>
      <c r="C64" s="8"/>
      <c r="D64" s="8"/>
      <c r="E64" s="8"/>
      <c r="F64" s="8">
        <f>(F28/1000)/$B$78</f>
        <v>1.8238732224123862E-3</v>
      </c>
    </row>
    <row r="65" spans="1:6">
      <c r="A65" s="5" t="s">
        <v>6</v>
      </c>
      <c r="B65" s="8"/>
      <c r="C65" s="8"/>
      <c r="D65" s="8"/>
      <c r="E65" s="8"/>
      <c r="F65" s="8">
        <f t="shared" ref="F65:F73" si="10">(F29/1000)/$B$78</f>
        <v>1.4388161887854757E-2</v>
      </c>
    </row>
    <row r="66" spans="1:6">
      <c r="A66" s="5" t="s">
        <v>7</v>
      </c>
      <c r="B66" s="8"/>
      <c r="C66" s="8"/>
      <c r="D66" s="8"/>
      <c r="E66" s="8"/>
      <c r="F66" s="8">
        <f t="shared" si="10"/>
        <v>7.8482205509606835E-4</v>
      </c>
    </row>
    <row r="67" spans="1:6">
      <c r="A67" s="5" t="s">
        <v>8</v>
      </c>
      <c r="B67" s="8"/>
      <c r="C67" s="8"/>
      <c r="D67" s="8"/>
      <c r="E67" s="8"/>
      <c r="F67" s="8">
        <f t="shared" si="10"/>
        <v>0</v>
      </c>
    </row>
    <row r="68" spans="1:6">
      <c r="A68" s="5" t="s">
        <v>9</v>
      </c>
      <c r="B68" s="8"/>
      <c r="C68" s="8"/>
      <c r="D68" s="8"/>
      <c r="E68" s="8"/>
      <c r="F68" s="8">
        <f t="shared" si="10"/>
        <v>1.0792892981501597E-3</v>
      </c>
    </row>
    <row r="69" spans="1:6">
      <c r="A69" s="5" t="s">
        <v>10</v>
      </c>
      <c r="B69" s="8"/>
      <c r="C69" s="8"/>
      <c r="D69" s="8"/>
      <c r="E69" s="8"/>
      <c r="F69" s="8">
        <f t="shared" si="10"/>
        <v>0</v>
      </c>
    </row>
    <row r="70" spans="1:6">
      <c r="A70" s="5" t="s">
        <v>11</v>
      </c>
      <c r="B70" s="8"/>
      <c r="C70" s="8"/>
      <c r="D70" s="8"/>
      <c r="E70" s="8"/>
      <c r="F70" s="8">
        <f t="shared" si="10"/>
        <v>0</v>
      </c>
    </row>
    <row r="71" spans="1:6">
      <c r="A71" s="5" t="s">
        <v>12</v>
      </c>
      <c r="B71" s="8"/>
      <c r="C71" s="8"/>
      <c r="D71" s="8"/>
      <c r="E71" s="8"/>
      <c r="F71" s="8">
        <f t="shared" si="10"/>
        <v>0</v>
      </c>
    </row>
    <row r="72" spans="1:6">
      <c r="A72" s="5" t="s">
        <v>13</v>
      </c>
      <c r="B72" s="8"/>
      <c r="C72" s="8"/>
      <c r="D72" s="8"/>
      <c r="E72" s="8"/>
      <c r="F72" s="8">
        <f t="shared" si="10"/>
        <v>0</v>
      </c>
    </row>
    <row r="73" spans="1:6">
      <c r="A73" s="47" t="s">
        <v>4</v>
      </c>
      <c r="B73" s="49"/>
      <c r="C73" s="49"/>
      <c r="D73" s="49"/>
      <c r="E73" s="49"/>
      <c r="F73" s="8">
        <f t="shared" si="10"/>
        <v>1.8076146463513371E-2</v>
      </c>
    </row>
    <row r="74" spans="1:6">
      <c r="A74" s="1"/>
      <c r="B74" s="9"/>
    </row>
    <row r="75" spans="1:6">
      <c r="A75" s="118" t="s">
        <v>852</v>
      </c>
      <c r="B75" s="119"/>
      <c r="C75" s="120"/>
      <c r="D75" s="120"/>
    </row>
    <row r="76" spans="1:6">
      <c r="A76" s="136" t="s">
        <v>853</v>
      </c>
      <c r="B76" s="136" t="s">
        <v>48</v>
      </c>
      <c r="C76" s="136" t="s">
        <v>49</v>
      </c>
      <c r="D76" s="136" t="s">
        <v>828</v>
      </c>
    </row>
    <row r="77" spans="1:6">
      <c r="A77" s="122" t="s">
        <v>315</v>
      </c>
      <c r="B77" s="123">
        <f>'IMF WEO_Data'!AR324*1000</f>
        <v>12522</v>
      </c>
      <c r="C77" s="122" t="s">
        <v>140</v>
      </c>
      <c r="D77" s="122">
        <v>2018</v>
      </c>
    </row>
    <row r="78" spans="1:6">
      <c r="A78" s="122" t="s">
        <v>830</v>
      </c>
      <c r="B78" s="123">
        <f>'GNI data (WDI)'!N396/1000000</f>
        <v>12358.277824917601</v>
      </c>
      <c r="C78" s="123" t="s">
        <v>314</v>
      </c>
      <c r="D78" s="122">
        <v>2018</v>
      </c>
    </row>
    <row r="79" spans="1:6">
      <c r="A79" s="122" t="s">
        <v>835</v>
      </c>
      <c r="B79" s="123">
        <f>'IMF WEO_Data'!AR349*1000</f>
        <v>4949</v>
      </c>
      <c r="C79" s="122" t="s">
        <v>140</v>
      </c>
      <c r="D79" s="122">
        <v>2018</v>
      </c>
    </row>
    <row r="80" spans="1:6">
      <c r="A80" s="122" t="s">
        <v>847</v>
      </c>
      <c r="B80" s="124">
        <f>B79/B77</f>
        <v>0.39522440504711709</v>
      </c>
      <c r="C80" s="125" t="str">
        <f>C79</f>
        <v>IMF WEO October 2021</v>
      </c>
      <c r="D80" s="122">
        <f>D79</f>
        <v>2018</v>
      </c>
    </row>
    <row r="81" spans="1:2">
      <c r="B81" s="71"/>
    </row>
    <row r="82" spans="1:2" hidden="1">
      <c r="A82" s="1" t="s">
        <v>36</v>
      </c>
    </row>
    <row r="83" spans="1:2" hidden="1">
      <c r="A83" t="s">
        <v>33</v>
      </c>
    </row>
    <row r="84" spans="1:2" hidden="1">
      <c r="A84" t="s">
        <v>34</v>
      </c>
    </row>
    <row r="85" spans="1:2" hidden="1">
      <c r="A85" t="s">
        <v>35</v>
      </c>
    </row>
  </sheetData>
  <mergeCells count="3">
    <mergeCell ref="E8:E12"/>
    <mergeCell ref="C8:C12"/>
    <mergeCell ref="B8:B12"/>
  </mergeCells>
  <dataValidations count="3">
    <dataValidation type="list" allowBlank="1" showInputMessage="1" showErrorMessage="1" sqref="D7:G7 G13:G14 G8" xr:uid="{2B2626D1-C75B-CF4D-95AD-EFE56588B1B9}">
      <formula1>#REF!</formula1>
    </dataValidation>
    <dataValidation type="list" allowBlank="1" showInputMessage="1" showErrorMessage="1" sqref="G9:G12 G6" xr:uid="{9283068E-EE3A-6949-8D9C-55C0C96A6B32}">
      <formula1>$A$26:$A$34</formula1>
    </dataValidation>
    <dataValidation type="list" allowBlank="1" showInputMessage="1" showErrorMessage="1" sqref="F6 F8:F14" xr:uid="{EDD1CF90-8DDE-954F-A12C-F3D1A0277B28}">
      <formula1>$A$16:$A$21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Overview</vt:lpstr>
      <vt:lpstr>Summary_Expense</vt:lpstr>
      <vt:lpstr>Summary_Function</vt:lpstr>
      <vt:lpstr>Fiji</vt:lpstr>
      <vt:lpstr>Kiribati</vt:lpstr>
      <vt:lpstr>Nauru</vt:lpstr>
      <vt:lpstr>PNG</vt:lpstr>
      <vt:lpstr>Samoa</vt:lpstr>
      <vt:lpstr>Solomon Islands</vt:lpstr>
      <vt:lpstr>Timor-Leste</vt:lpstr>
      <vt:lpstr>Tonga</vt:lpstr>
      <vt:lpstr>Tuvalu</vt:lpstr>
      <vt:lpstr>Vanuatu</vt:lpstr>
      <vt:lpstr>IMF WEO_Data</vt:lpstr>
      <vt:lpstr>GNI data (WDI)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Knox-Vydmanov</dc:creator>
  <cp:lastModifiedBy>Bernard Harper</cp:lastModifiedBy>
  <dcterms:created xsi:type="dcterms:W3CDTF">2022-01-14T10:54:06Z</dcterms:created>
  <dcterms:modified xsi:type="dcterms:W3CDTF">2023-02-28T23:29:39Z</dcterms:modified>
</cp:coreProperties>
</file>